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kushisv\桃陵苑共有データ\事務所\坂倉\財務諸表等電子開示システム\令和5年4月\20230523出力\"/>
    </mc:Choice>
  </mc:AlternateContent>
  <xr:revisionPtr revIDLastSave="0" documentId="8_{4C2F688A-E8B9-4CA3-A776-E97F4B73F698}" xr6:coauthVersionLast="47" xr6:coauthVersionMax="47" xr10:uidLastSave="{00000000-0000-0000-0000-000000000000}"/>
  <bookViews>
    <workbookView xWindow="-120" yWindow="-120" windowWidth="19440" windowHeight="15000" activeTab="1" xr2:uid="{454DBFDA-7FEC-4157-B6CF-77CF2A812B3C}"/>
  </bookViews>
  <sheets>
    <sheet name="A拠点" sheetId="1" r:id="rId1"/>
    <sheet name="B拠点" sheetId="2" r:id="rId2"/>
  </sheets>
  <definedNames>
    <definedName name="_xlnm.Print_Titles" localSheetId="0">A拠点!$1:$5</definedName>
    <definedName name="_xlnm.Print_Titles" localSheetId="1">B拠点!$1:$5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2" i="2" l="1"/>
  <c r="G119" i="2"/>
  <c r="F117" i="2"/>
  <c r="G116" i="2"/>
  <c r="G115" i="2"/>
  <c r="G114" i="2"/>
  <c r="F113" i="2"/>
  <c r="E113" i="2"/>
  <c r="E117" i="2" s="1"/>
  <c r="G117" i="2" s="1"/>
  <c r="G111" i="2"/>
  <c r="F110" i="2"/>
  <c r="G110" i="2" s="1"/>
  <c r="E110" i="2"/>
  <c r="E112" i="2" s="1"/>
  <c r="F108" i="2"/>
  <c r="G107" i="2"/>
  <c r="G106" i="2"/>
  <c r="G105" i="2"/>
  <c r="F105" i="2"/>
  <c r="E105" i="2"/>
  <c r="G104" i="2"/>
  <c r="G103" i="2"/>
  <c r="G102" i="2"/>
  <c r="F101" i="2"/>
  <c r="E101" i="2"/>
  <c r="E108" i="2" s="1"/>
  <c r="G108" i="2" s="1"/>
  <c r="G100" i="2"/>
  <c r="G98" i="2"/>
  <c r="F97" i="2"/>
  <c r="F99" i="2" s="1"/>
  <c r="F109" i="2" s="1"/>
  <c r="E97" i="2"/>
  <c r="G97" i="2" s="1"/>
  <c r="G94" i="2"/>
  <c r="G93" i="2"/>
  <c r="F93" i="2"/>
  <c r="E93" i="2"/>
  <c r="G92" i="2"/>
  <c r="G91" i="2"/>
  <c r="F91" i="2"/>
  <c r="E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F69" i="2"/>
  <c r="E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F55" i="2"/>
  <c r="E55" i="2"/>
  <c r="E95" i="2" s="1"/>
  <c r="G95" i="2" s="1"/>
  <c r="G54" i="2"/>
  <c r="G53" i="2"/>
  <c r="G52" i="2"/>
  <c r="G51" i="2"/>
  <c r="G50" i="2"/>
  <c r="G49" i="2"/>
  <c r="F48" i="2"/>
  <c r="F95" i="2" s="1"/>
  <c r="E48" i="2"/>
  <c r="G46" i="2"/>
  <c r="G45" i="2"/>
  <c r="G44" i="2"/>
  <c r="G43" i="2"/>
  <c r="F42" i="2"/>
  <c r="E42" i="2"/>
  <c r="G42" i="2" s="1"/>
  <c r="G41" i="2"/>
  <c r="G40" i="2"/>
  <c r="G39" i="2"/>
  <c r="F38" i="2"/>
  <c r="G38" i="2" s="1"/>
  <c r="E38" i="2"/>
  <c r="E37" i="2"/>
  <c r="G36" i="2"/>
  <c r="G35" i="2"/>
  <c r="G34" i="2"/>
  <c r="F33" i="2"/>
  <c r="E33" i="2"/>
  <c r="G33" i="2" s="1"/>
  <c r="G32" i="2"/>
  <c r="G31" i="2"/>
  <c r="G30" i="2"/>
  <c r="G29" i="2"/>
  <c r="G28" i="2"/>
  <c r="G27" i="2"/>
  <c r="F26" i="2"/>
  <c r="E26" i="2"/>
  <c r="G26" i="2" s="1"/>
  <c r="G25" i="2"/>
  <c r="G24" i="2"/>
  <c r="G23" i="2"/>
  <c r="F22" i="2"/>
  <c r="G22" i="2" s="1"/>
  <c r="E22" i="2"/>
  <c r="G21" i="2"/>
  <c r="F20" i="2"/>
  <c r="G20" i="2" s="1"/>
  <c r="E20" i="2"/>
  <c r="G19" i="2"/>
  <c r="G18" i="2"/>
  <c r="F17" i="2"/>
  <c r="E17" i="2"/>
  <c r="G17" i="2" s="1"/>
  <c r="G16" i="2"/>
  <c r="G15" i="2"/>
  <c r="G14" i="2"/>
  <c r="G13" i="2"/>
  <c r="G12" i="2"/>
  <c r="F11" i="2"/>
  <c r="E11" i="2"/>
  <c r="G11" i="2" s="1"/>
  <c r="G10" i="2"/>
  <c r="G9" i="2"/>
  <c r="G8" i="2"/>
  <c r="G7" i="2"/>
  <c r="F7" i="2"/>
  <c r="E7" i="2"/>
  <c r="E6" i="2" s="1"/>
  <c r="F6" i="2"/>
  <c r="G122" i="1"/>
  <c r="G119" i="1"/>
  <c r="G116" i="1"/>
  <c r="G115" i="1"/>
  <c r="G114" i="1"/>
  <c r="F113" i="1"/>
  <c r="F117" i="1" s="1"/>
  <c r="E113" i="1"/>
  <c r="E117" i="1" s="1"/>
  <c r="G117" i="1" s="1"/>
  <c r="G111" i="1"/>
  <c r="F110" i="1"/>
  <c r="F112" i="1" s="1"/>
  <c r="F118" i="1" s="1"/>
  <c r="E110" i="1"/>
  <c r="G110" i="1" s="1"/>
  <c r="E108" i="1"/>
  <c r="G107" i="1"/>
  <c r="G106" i="1"/>
  <c r="F105" i="1"/>
  <c r="G105" i="1" s="1"/>
  <c r="E105" i="1"/>
  <c r="G104" i="1"/>
  <c r="G103" i="1"/>
  <c r="G102" i="1"/>
  <c r="F101" i="1"/>
  <c r="F108" i="1" s="1"/>
  <c r="G108" i="1" s="1"/>
  <c r="E101" i="1"/>
  <c r="G101" i="1" s="1"/>
  <c r="G100" i="1"/>
  <c r="G98" i="1"/>
  <c r="F97" i="1"/>
  <c r="F99" i="1" s="1"/>
  <c r="F109" i="1" s="1"/>
  <c r="E97" i="1"/>
  <c r="E99" i="1" s="1"/>
  <c r="G94" i="1"/>
  <c r="F93" i="1"/>
  <c r="G93" i="1" s="1"/>
  <c r="E93" i="1"/>
  <c r="G92" i="1"/>
  <c r="F91" i="1"/>
  <c r="G91" i="1" s="1"/>
  <c r="E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F69" i="1"/>
  <c r="G69" i="1" s="1"/>
  <c r="E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F55" i="1"/>
  <c r="G55" i="1" s="1"/>
  <c r="E55" i="1"/>
  <c r="G54" i="1"/>
  <c r="G53" i="1"/>
  <c r="G52" i="1"/>
  <c r="G51" i="1"/>
  <c r="G50" i="1"/>
  <c r="G49" i="1"/>
  <c r="F48" i="1"/>
  <c r="E48" i="1"/>
  <c r="G48" i="1" s="1"/>
  <c r="G46" i="1"/>
  <c r="G45" i="1"/>
  <c r="G44" i="1"/>
  <c r="G43" i="1"/>
  <c r="G42" i="1"/>
  <c r="F42" i="1"/>
  <c r="E42" i="1"/>
  <c r="G41" i="1"/>
  <c r="G40" i="1"/>
  <c r="G39" i="1"/>
  <c r="F38" i="1"/>
  <c r="E38" i="1"/>
  <c r="G38" i="1" s="1"/>
  <c r="F37" i="1"/>
  <c r="G36" i="1"/>
  <c r="G35" i="1"/>
  <c r="G34" i="1"/>
  <c r="F33" i="1"/>
  <c r="E33" i="1"/>
  <c r="G33" i="1" s="1"/>
  <c r="G32" i="1"/>
  <c r="G31" i="1"/>
  <c r="G30" i="1"/>
  <c r="G29" i="1"/>
  <c r="G28" i="1"/>
  <c r="G27" i="1"/>
  <c r="G26" i="1"/>
  <c r="F26" i="1"/>
  <c r="E26" i="1"/>
  <c r="G25" i="1"/>
  <c r="G24" i="1"/>
  <c r="G23" i="1"/>
  <c r="F22" i="1"/>
  <c r="E22" i="1"/>
  <c r="G22" i="1" s="1"/>
  <c r="G21" i="1"/>
  <c r="F20" i="1"/>
  <c r="E20" i="1"/>
  <c r="G20" i="1" s="1"/>
  <c r="G19" i="1"/>
  <c r="G18" i="1"/>
  <c r="F17" i="1"/>
  <c r="E17" i="1"/>
  <c r="G17" i="1" s="1"/>
  <c r="G16" i="1"/>
  <c r="G15" i="1"/>
  <c r="G14" i="1"/>
  <c r="G13" i="1"/>
  <c r="G12" i="1"/>
  <c r="F11" i="1"/>
  <c r="E11" i="1"/>
  <c r="G11" i="1" s="1"/>
  <c r="G10" i="1"/>
  <c r="G9" i="1"/>
  <c r="G8" i="1"/>
  <c r="F7" i="1"/>
  <c r="G7" i="1" s="1"/>
  <c r="E7" i="1"/>
  <c r="E47" i="2" l="1"/>
  <c r="G6" i="2"/>
  <c r="E118" i="2"/>
  <c r="G118" i="2" s="1"/>
  <c r="E109" i="1"/>
  <c r="G109" i="1" s="1"/>
  <c r="G99" i="1"/>
  <c r="E112" i="1"/>
  <c r="E99" i="2"/>
  <c r="E37" i="1"/>
  <c r="G37" i="1" s="1"/>
  <c r="E95" i="1"/>
  <c r="G97" i="1"/>
  <c r="G113" i="1"/>
  <c r="E6" i="1"/>
  <c r="F95" i="1"/>
  <c r="G101" i="2"/>
  <c r="F112" i="2"/>
  <c r="F118" i="2" s="1"/>
  <c r="G113" i="2"/>
  <c r="F6" i="1"/>
  <c r="F47" i="1" s="1"/>
  <c r="F96" i="1" s="1"/>
  <c r="F121" i="1" s="1"/>
  <c r="F123" i="1" s="1"/>
  <c r="F37" i="2"/>
  <c r="G37" i="2" s="1"/>
  <c r="G48" i="2"/>
  <c r="G95" i="1" l="1"/>
  <c r="F47" i="2"/>
  <c r="F96" i="2" s="1"/>
  <c r="F121" i="2" s="1"/>
  <c r="F123" i="2" s="1"/>
  <c r="G112" i="2"/>
  <c r="G112" i="1"/>
  <c r="E118" i="1"/>
  <c r="G118" i="1" s="1"/>
  <c r="G6" i="1"/>
  <c r="E47" i="1"/>
  <c r="E109" i="2"/>
  <c r="G109" i="2" s="1"/>
  <c r="G99" i="2"/>
  <c r="E96" i="2"/>
  <c r="G47" i="2"/>
  <c r="G96" i="2" l="1"/>
  <c r="E121" i="2"/>
  <c r="G47" i="1"/>
  <c r="E96" i="1"/>
  <c r="G121" i="2" l="1"/>
  <c r="E123" i="2"/>
  <c r="G123" i="2" s="1"/>
  <c r="G96" i="1"/>
  <c r="E121" i="1"/>
  <c r="G121" i="1" l="1"/>
  <c r="E123" i="1"/>
  <c r="G123" i="1" s="1"/>
</calcChain>
</file>

<file path=xl/sharedStrings.xml><?xml version="1.0" encoding="utf-8"?>
<sst xmlns="http://schemas.openxmlformats.org/spreadsheetml/2006/main" count="270" uniqueCount="124">
  <si>
    <t>第一号第四様式（第十七条第四項関係）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</si>
  <si>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A拠点拠点区分  資金収支計算書</t>
    <phoneticPr fontId="4"/>
  </si>
  <si>
    <t>（自）令和4年4月1日  （至）令和5年3月31日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</si>
  <si>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</si>
  <si>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</si>
  <si>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</si>
  <si>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</si>
  <si>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</si>
  <si>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</si>
  <si>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</si>
  <si>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</si>
  <si>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</si>
  <si>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　施設介護料収入</t>
  </si>
  <si>
    <t>　　介護報酬収入</t>
  </si>
  <si>
    <t>　　利用者負担金収入（公費）</t>
  </si>
  <si>
    <t>　　利用者負担金収入（一般）</t>
  </si>
  <si>
    <t>　居宅介護料収入</t>
  </si>
  <si>
    <t>　　介護予防報酬収入</t>
  </si>
  <si>
    <t>　　介護負担金収入（公費）</t>
  </si>
  <si>
    <t>　　介護負担金収入（一般）</t>
  </si>
  <si>
    <t>　　介護予防負担金収入（一般）</t>
  </si>
  <si>
    <t>　地域密着型介護料収入</t>
  </si>
  <si>
    <t>　居宅介護支援介護料収入</t>
  </si>
  <si>
    <t>　　居宅介護支援介護料収入</t>
  </si>
  <si>
    <t>　介護予防・日常生活支援総合事業収入</t>
  </si>
  <si>
    <t>　　事業費収入</t>
  </si>
  <si>
    <t>　　事業負担金収入（公費）</t>
  </si>
  <si>
    <t>　　事業負担金収入（一般）</t>
  </si>
  <si>
    <t>　利用者等利用料収入</t>
  </si>
  <si>
    <t>　　食費収入（公費）</t>
  </si>
  <si>
    <t>　　食費収入（一般）</t>
  </si>
  <si>
    <t>　　食費収入（特定）</t>
  </si>
  <si>
    <t>　　居住費収入（一般）</t>
  </si>
  <si>
    <t>　　居住費収入（特定）</t>
  </si>
  <si>
    <t>　　その他の利用料収入</t>
  </si>
  <si>
    <t>　その他の事業収入</t>
  </si>
  <si>
    <t>　　補助金事業収入（公費）</t>
  </si>
  <si>
    <t>　　補助金事業収入（一般）</t>
  </si>
  <si>
    <t>　　受託事業収入（公費）</t>
  </si>
  <si>
    <t>老人福祉事業収入</t>
  </si>
  <si>
    <t>　　その他の事業収入</t>
  </si>
  <si>
    <t>経常経費寄附金収入</t>
  </si>
  <si>
    <t>受取利息配当金収入</t>
  </si>
  <si>
    <t>その他の収入</t>
  </si>
  <si>
    <t>　受入研修費収入</t>
  </si>
  <si>
    <t>　利用者等外給食費収入</t>
  </si>
  <si>
    <t>　雑収入</t>
  </si>
  <si>
    <t>　その他の収入</t>
  </si>
  <si>
    <t>事業活動収入計（１）</t>
  </si>
  <si>
    <t>支出</t>
  </si>
  <si>
    <t>人件費支出</t>
  </si>
  <si>
    <t>　役員報酬支出</t>
  </si>
  <si>
    <t>　職員給料支出</t>
  </si>
  <si>
    <t>　職員賞与支出</t>
  </si>
  <si>
    <t>　非常勤職員給与支出</t>
  </si>
  <si>
    <t>　退職給付支出</t>
  </si>
  <si>
    <t>　法定福利費支出</t>
  </si>
  <si>
    <t>事業費支出</t>
  </si>
  <si>
    <t>　給食費支出</t>
  </si>
  <si>
    <t>　介護用品費支出</t>
  </si>
  <si>
    <t>　保健衛生費支出</t>
  </si>
  <si>
    <t>　被服費支出</t>
  </si>
  <si>
    <t>　教養娯楽費支出</t>
  </si>
  <si>
    <t>　日用品費支出</t>
  </si>
  <si>
    <t>　水道光熱費支出</t>
  </si>
  <si>
    <t>　燃料費支出</t>
  </si>
  <si>
    <t>　消耗器具備品費支出</t>
  </si>
  <si>
    <t>　保険料支出</t>
  </si>
  <si>
    <t>　賃借料支出</t>
  </si>
  <si>
    <t>　車輌費支出</t>
  </si>
  <si>
    <t>　雑支出</t>
  </si>
  <si>
    <t>事務費支出</t>
  </si>
  <si>
    <t>　福利厚生費支出</t>
  </si>
  <si>
    <t>　旅費交通費支出</t>
  </si>
  <si>
    <t>　研修研究費支出</t>
  </si>
  <si>
    <t>　事務消耗品費支出</t>
  </si>
  <si>
    <t>　印刷製本費支出</t>
  </si>
  <si>
    <t>　修繕費支出</t>
  </si>
  <si>
    <t>　通信運搬費支出</t>
  </si>
  <si>
    <t>　会議費支出</t>
  </si>
  <si>
    <t>　広報費支出</t>
  </si>
  <si>
    <t>　業務委託費支出</t>
  </si>
  <si>
    <t>　手数料支出</t>
  </si>
  <si>
    <t>　租税公課支出</t>
  </si>
  <si>
    <t>　保守料支出</t>
  </si>
  <si>
    <t>　渉外費支出</t>
  </si>
  <si>
    <t>　諸会費支出</t>
  </si>
  <si>
    <t>利用者負担軽減額</t>
  </si>
  <si>
    <t>支払利息支出</t>
  </si>
  <si>
    <t>その他の支出</t>
  </si>
  <si>
    <t>　利用者等外給食費支出</t>
  </si>
  <si>
    <t>流動資産評価損等による資金減少額</t>
  </si>
  <si>
    <t>　徴収不能額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</si>
  <si>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</si>
  <si>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</si>
  <si>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</si>
  <si>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</si>
  <si>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　施設整備等補助金収入</t>
  </si>
  <si>
    <t>施設整備等収入計（４）</t>
  </si>
  <si>
    <t>設備資金借入金元金償還支出</t>
  </si>
  <si>
    <t>固定資産取得支出</t>
  </si>
  <si>
    <t>　建物取得支出</t>
  </si>
  <si>
    <t>　器具及び備品取得支出</t>
  </si>
  <si>
    <t>　ソフトウェア取得支出</t>
  </si>
  <si>
    <t>その他の施設整備等による支出</t>
  </si>
  <si>
    <t>　預託金支出</t>
  </si>
  <si>
    <t>　出資金支出</t>
  </si>
  <si>
    <t>施設整備等支出計（５）</t>
  </si>
  <si>
    <t>施設整備等資金収支差額（６）＝（４）－（５）</t>
  </si>
  <si>
    <t>その他の活動による収支</t>
  </si>
  <si>
    <t>積立資産取崩収入</t>
  </si>
  <si>
    <t>　退職給付引当資産取崩収入</t>
  </si>
  <si>
    <t>その他の活動収入計（７）</t>
  </si>
  <si>
    <t>積立資産支出</t>
  </si>
  <si>
    <t>　退職給付引当資産支出</t>
  </si>
  <si>
    <t>　減価償却積立資産支出</t>
  </si>
  <si>
    <t>　建築資金積立資産支出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</si>
  <si>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</si>
  <si>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</si>
  <si>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</si>
  <si>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</si>
  <si>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</si>
  <si>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</si>
  <si>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B拠点拠点区分  資金収支計算書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</si>
</sst>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>
    <font>
      <sz val="11"/>
      <color theme="1"/>
      <name val="ＭＳ Ｐゴシック"/>
      <family val="2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</cellXfs>
  <cellStyles count="3">
    <cellStyle name="標準" xfId="0" builtinId="0"/>
    <cellStyle name="標準 2" xfId="2" xr:uid="{A8BFF74F-A9E5-4A24-AC2B-C6CB39E5421C}"/>
    <cellStyle name="標準 3" xfId="1" xr:uid="{BF218583-E978-43B8-B9E0-9A60075CB0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E5C2F-BBCB-419B-B4D9-DCCFCC2FE80A}">
  <sheetPr>
    <pageSetUpPr fitToPage="1"/>
  </sheetPr>
  <dimension ref="B1:H133"/>
  <sheetViews>
    <sheetView showGridLines="0" workbookViewId="0"/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4" t="s">
        <v>1</v>
      </c>
      <c r="C2" s="4"/>
      <c r="D2" s="4"/>
      <c r="E2" s="4"/>
      <c r="F2" s="4"/>
      <c r="G2" s="4"/>
      <c r="H2" s="4"/>
    </row>
    <row r="3" spans="2:8" ht="21">
      <c r="B3" s="5" t="s">
        <v>2</v>
      </c>
      <c r="C3" s="5"/>
      <c r="D3" s="5"/>
      <c r="E3" s="5"/>
      <c r="F3" s="5"/>
      <c r="G3" s="5"/>
      <c r="H3" s="5"/>
    </row>
    <row r="4" spans="2:8" ht="15.75">
      <c r="B4" s="6"/>
      <c r="C4" s="6"/>
      <c r="D4" s="6"/>
      <c r="E4" s="6"/>
      <c r="F4" s="2"/>
      <c r="G4" s="2"/>
      <c r="H4" s="6" t="s">
        <v>3</v>
      </c>
    </row>
    <row r="5" spans="2:8" ht="14.25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  <c r="H5" s="8" t="s">
        <v>8</v>
      </c>
    </row>
    <row r="6" spans="2:8" ht="14.25">
      <c r="B6" s="9" t="s">
        <v>9</v>
      </c>
      <c r="C6" s="9" t="s">
        <v>10</v>
      </c>
      <c r="D6" s="10" t="s">
        <v>11</v>
      </c>
      <c r="E6" s="11">
        <f>+E7+E11+E17+E20+E22+E26+E33</f>
        <v>293063000</v>
      </c>
      <c r="F6" s="11">
        <f>+F7+F11+F17+F20+F22+F26+F33</f>
        <v>293735551</v>
      </c>
      <c r="G6" s="11">
        <f>E6-F6</f>
        <v>-672551</v>
      </c>
      <c r="H6" s="11"/>
    </row>
    <row r="7" spans="2:8" ht="14.25">
      <c r="B7" s="12"/>
      <c r="C7" s="12"/>
      <c r="D7" s="13" t="s">
        <v>12</v>
      </c>
      <c r="E7" s="14">
        <f>+E8+E9+E10</f>
        <v>212570000</v>
      </c>
      <c r="F7" s="14">
        <f>+F8+F9+F10</f>
        <v>212627230</v>
      </c>
      <c r="G7" s="14">
        <f t="shared" ref="G7:G70" si="0">E7-F7</f>
        <v>-57230</v>
      </c>
      <c r="H7" s="14"/>
    </row>
    <row r="8" spans="2:8" ht="14.25">
      <c r="B8" s="12"/>
      <c r="C8" s="12"/>
      <c r="D8" s="13" t="s">
        <v>13</v>
      </c>
      <c r="E8" s="14">
        <v>188320000</v>
      </c>
      <c r="F8" s="14">
        <v>188365649</v>
      </c>
      <c r="G8" s="14">
        <f t="shared" si="0"/>
        <v>-45649</v>
      </c>
      <c r="H8" s="14"/>
    </row>
    <row r="9" spans="2:8" ht="14.25">
      <c r="B9" s="12"/>
      <c r="C9" s="12"/>
      <c r="D9" s="13" t="s">
        <v>14</v>
      </c>
      <c r="E9" s="14"/>
      <c r="F9" s="14"/>
      <c r="G9" s="14">
        <f t="shared" si="0"/>
        <v>0</v>
      </c>
      <c r="H9" s="14"/>
    </row>
    <row r="10" spans="2:8" ht="14.25">
      <c r="B10" s="12"/>
      <c r="C10" s="12"/>
      <c r="D10" s="13" t="s">
        <v>15</v>
      </c>
      <c r="E10" s="14">
        <v>24250000</v>
      </c>
      <c r="F10" s="14">
        <v>24261581</v>
      </c>
      <c r="G10" s="14">
        <f t="shared" si="0"/>
        <v>-11581</v>
      </c>
      <c r="H10" s="14"/>
    </row>
    <row r="11" spans="2:8" ht="14.25">
      <c r="B11" s="12"/>
      <c r="C11" s="12"/>
      <c r="D11" s="13" t="s">
        <v>16</v>
      </c>
      <c r="E11" s="14">
        <f>+E12+E13+E14+E15+E16</f>
        <v>220000</v>
      </c>
      <c r="F11" s="14">
        <f>+F12+F13+F14+F15+F16</f>
        <v>220470</v>
      </c>
      <c r="G11" s="14">
        <f t="shared" si="0"/>
        <v>-470</v>
      </c>
      <c r="H11" s="14"/>
    </row>
    <row r="12" spans="2:8" ht="14.25">
      <c r="B12" s="12"/>
      <c r="C12" s="12"/>
      <c r="D12" s="13" t="s">
        <v>13</v>
      </c>
      <c r="E12" s="14">
        <v>198000</v>
      </c>
      <c r="F12" s="14">
        <v>198423</v>
      </c>
      <c r="G12" s="14">
        <f t="shared" si="0"/>
        <v>-423</v>
      </c>
      <c r="H12" s="14"/>
    </row>
    <row r="13" spans="2:8" ht="14.25">
      <c r="B13" s="12"/>
      <c r="C13" s="12"/>
      <c r="D13" s="13" t="s">
        <v>17</v>
      </c>
      <c r="E13" s="14"/>
      <c r="F13" s="14"/>
      <c r="G13" s="14">
        <f t="shared" si="0"/>
        <v>0</v>
      </c>
      <c r="H13" s="14"/>
    </row>
    <row r="14" spans="2:8" ht="14.25">
      <c r="B14" s="12"/>
      <c r="C14" s="12"/>
      <c r="D14" s="13" t="s">
        <v>18</v>
      </c>
      <c r="E14" s="14"/>
      <c r="F14" s="14"/>
      <c r="G14" s="14">
        <f t="shared" si="0"/>
        <v>0</v>
      </c>
      <c r="H14" s="14"/>
    </row>
    <row r="15" spans="2:8" ht="14.25">
      <c r="B15" s="12"/>
      <c r="C15" s="12"/>
      <c r="D15" s="13" t="s">
        <v>19</v>
      </c>
      <c r="E15" s="14">
        <v>22000</v>
      </c>
      <c r="F15" s="14">
        <v>22047</v>
      </c>
      <c r="G15" s="14">
        <f t="shared" si="0"/>
        <v>-47</v>
      </c>
      <c r="H15" s="14"/>
    </row>
    <row r="16" spans="2:8" ht="14.25">
      <c r="B16" s="12"/>
      <c r="C16" s="12"/>
      <c r="D16" s="13" t="s">
        <v>20</v>
      </c>
      <c r="E16" s="14"/>
      <c r="F16" s="14"/>
      <c r="G16" s="14">
        <f t="shared" si="0"/>
        <v>0</v>
      </c>
      <c r="H16" s="14"/>
    </row>
    <row r="17" spans="2:8" ht="14.25">
      <c r="B17" s="12"/>
      <c r="C17" s="12"/>
      <c r="D17" s="13" t="s">
        <v>21</v>
      </c>
      <c r="E17" s="14">
        <f>+E18+E19</f>
        <v>0</v>
      </c>
      <c r="F17" s="14">
        <f>+F18+F19</f>
        <v>0</v>
      </c>
      <c r="G17" s="14">
        <f t="shared" si="0"/>
        <v>0</v>
      </c>
      <c r="H17" s="14"/>
    </row>
    <row r="18" spans="2:8" ht="14.25">
      <c r="B18" s="12"/>
      <c r="C18" s="12"/>
      <c r="D18" s="13" t="s">
        <v>13</v>
      </c>
      <c r="E18" s="14"/>
      <c r="F18" s="14"/>
      <c r="G18" s="14">
        <f t="shared" si="0"/>
        <v>0</v>
      </c>
      <c r="H18" s="14"/>
    </row>
    <row r="19" spans="2:8" ht="14.25">
      <c r="B19" s="12"/>
      <c r="C19" s="12"/>
      <c r="D19" s="13" t="s">
        <v>19</v>
      </c>
      <c r="E19" s="14"/>
      <c r="F19" s="14"/>
      <c r="G19" s="14">
        <f t="shared" si="0"/>
        <v>0</v>
      </c>
      <c r="H19" s="14"/>
    </row>
    <row r="20" spans="2:8" ht="14.25">
      <c r="B20" s="12"/>
      <c r="C20" s="12"/>
      <c r="D20" s="13" t="s">
        <v>22</v>
      </c>
      <c r="E20" s="14">
        <f>+E21</f>
        <v>7916000</v>
      </c>
      <c r="F20" s="14">
        <f>+F21</f>
        <v>7986960</v>
      </c>
      <c r="G20" s="14">
        <f t="shared" si="0"/>
        <v>-70960</v>
      </c>
      <c r="H20" s="14"/>
    </row>
    <row r="21" spans="2:8" ht="14.25">
      <c r="B21" s="12"/>
      <c r="C21" s="12"/>
      <c r="D21" s="13" t="s">
        <v>23</v>
      </c>
      <c r="E21" s="14">
        <v>7916000</v>
      </c>
      <c r="F21" s="14">
        <v>7986960</v>
      </c>
      <c r="G21" s="14">
        <f t="shared" si="0"/>
        <v>-70960</v>
      </c>
      <c r="H21" s="14"/>
    </row>
    <row r="22" spans="2:8" ht="14.25">
      <c r="B22" s="12"/>
      <c r="C22" s="12"/>
      <c r="D22" s="13" t="s">
        <v>24</v>
      </c>
      <c r="E22" s="14">
        <f>+E23+E24+E25</f>
        <v>0</v>
      </c>
      <c r="F22" s="14">
        <f>+F23+F24+F25</f>
        <v>0</v>
      </c>
      <c r="G22" s="14">
        <f t="shared" si="0"/>
        <v>0</v>
      </c>
      <c r="H22" s="14"/>
    </row>
    <row r="23" spans="2:8" ht="14.25">
      <c r="B23" s="12"/>
      <c r="C23" s="12"/>
      <c r="D23" s="13" t="s">
        <v>25</v>
      </c>
      <c r="E23" s="14"/>
      <c r="F23" s="14"/>
      <c r="G23" s="14">
        <f t="shared" si="0"/>
        <v>0</v>
      </c>
      <c r="H23" s="14"/>
    </row>
    <row r="24" spans="2:8" ht="14.25">
      <c r="B24" s="12"/>
      <c r="C24" s="12"/>
      <c r="D24" s="13" t="s">
        <v>26</v>
      </c>
      <c r="E24" s="14"/>
      <c r="F24" s="14"/>
      <c r="G24" s="14">
        <f t="shared" si="0"/>
        <v>0</v>
      </c>
      <c r="H24" s="14"/>
    </row>
    <row r="25" spans="2:8" ht="14.25">
      <c r="B25" s="12"/>
      <c r="C25" s="12"/>
      <c r="D25" s="13" t="s">
        <v>27</v>
      </c>
      <c r="E25" s="14"/>
      <c r="F25" s="14"/>
      <c r="G25" s="14">
        <f t="shared" si="0"/>
        <v>0</v>
      </c>
      <c r="H25" s="14"/>
    </row>
    <row r="26" spans="2:8" ht="14.25">
      <c r="B26" s="12"/>
      <c r="C26" s="12"/>
      <c r="D26" s="13" t="s">
        <v>28</v>
      </c>
      <c r="E26" s="14">
        <f>+E27+E28+E29+E30+E31+E32</f>
        <v>70746000</v>
      </c>
      <c r="F26" s="14">
        <f>+F27+F28+F29+F30+F31+F32</f>
        <v>70771181</v>
      </c>
      <c r="G26" s="14">
        <f t="shared" si="0"/>
        <v>-25181</v>
      </c>
      <c r="H26" s="14"/>
    </row>
    <row r="27" spans="2:8" ht="14.25">
      <c r="B27" s="12"/>
      <c r="C27" s="12"/>
      <c r="D27" s="13" t="s">
        <v>29</v>
      </c>
      <c r="E27" s="14"/>
      <c r="F27" s="14"/>
      <c r="G27" s="14">
        <f t="shared" si="0"/>
        <v>0</v>
      </c>
      <c r="H27" s="14"/>
    </row>
    <row r="28" spans="2:8" ht="14.25">
      <c r="B28" s="12"/>
      <c r="C28" s="12"/>
      <c r="D28" s="13" t="s">
        <v>30</v>
      </c>
      <c r="E28" s="14">
        <v>22730000</v>
      </c>
      <c r="F28" s="14">
        <v>22705985</v>
      </c>
      <c r="G28" s="14">
        <f t="shared" si="0"/>
        <v>24015</v>
      </c>
      <c r="H28" s="14"/>
    </row>
    <row r="29" spans="2:8" ht="14.25">
      <c r="B29" s="12"/>
      <c r="C29" s="12"/>
      <c r="D29" s="13" t="s">
        <v>31</v>
      </c>
      <c r="E29" s="14">
        <v>6382000</v>
      </c>
      <c r="F29" s="14">
        <v>6378725</v>
      </c>
      <c r="G29" s="14">
        <f t="shared" si="0"/>
        <v>3275</v>
      </c>
      <c r="H29" s="14"/>
    </row>
    <row r="30" spans="2:8" ht="14.25">
      <c r="B30" s="12"/>
      <c r="C30" s="12"/>
      <c r="D30" s="13" t="s">
        <v>32</v>
      </c>
      <c r="E30" s="14">
        <v>31918000</v>
      </c>
      <c r="F30" s="14">
        <v>31965936</v>
      </c>
      <c r="G30" s="14">
        <f t="shared" si="0"/>
        <v>-47936</v>
      </c>
      <c r="H30" s="14"/>
    </row>
    <row r="31" spans="2:8" ht="14.25">
      <c r="B31" s="12"/>
      <c r="C31" s="12"/>
      <c r="D31" s="13" t="s">
        <v>33</v>
      </c>
      <c r="E31" s="14">
        <v>9100000</v>
      </c>
      <c r="F31" s="14">
        <v>9100896</v>
      </c>
      <c r="G31" s="14">
        <f t="shared" si="0"/>
        <v>-896</v>
      </c>
      <c r="H31" s="14"/>
    </row>
    <row r="32" spans="2:8" ht="14.25">
      <c r="B32" s="12"/>
      <c r="C32" s="12"/>
      <c r="D32" s="13" t="s">
        <v>34</v>
      </c>
      <c r="E32" s="14">
        <v>616000</v>
      </c>
      <c r="F32" s="14">
        <v>619639</v>
      </c>
      <c r="G32" s="14">
        <f t="shared" si="0"/>
        <v>-3639</v>
      </c>
      <c r="H32" s="14"/>
    </row>
    <row r="33" spans="2:8" ht="14.25">
      <c r="B33" s="12"/>
      <c r="C33" s="12"/>
      <c r="D33" s="13" t="s">
        <v>35</v>
      </c>
      <c r="E33" s="14">
        <f>+E34+E35+E36</f>
        <v>1611000</v>
      </c>
      <c r="F33" s="14">
        <f>+F34+F35+F36</f>
        <v>2129710</v>
      </c>
      <c r="G33" s="14">
        <f t="shared" si="0"/>
        <v>-518710</v>
      </c>
      <c r="H33" s="14"/>
    </row>
    <row r="34" spans="2:8" ht="14.25">
      <c r="B34" s="12"/>
      <c r="C34" s="12"/>
      <c r="D34" s="13" t="s">
        <v>36</v>
      </c>
      <c r="E34" s="14">
        <v>1611000</v>
      </c>
      <c r="F34" s="14">
        <v>2129710</v>
      </c>
      <c r="G34" s="14">
        <f t="shared" si="0"/>
        <v>-518710</v>
      </c>
      <c r="H34" s="14"/>
    </row>
    <row r="35" spans="2:8" ht="14.25">
      <c r="B35" s="12"/>
      <c r="C35" s="12"/>
      <c r="D35" s="13" t="s">
        <v>37</v>
      </c>
      <c r="E35" s="14"/>
      <c r="F35" s="14"/>
      <c r="G35" s="14">
        <f t="shared" si="0"/>
        <v>0</v>
      </c>
      <c r="H35" s="14"/>
    </row>
    <row r="36" spans="2:8" ht="14.25">
      <c r="B36" s="12"/>
      <c r="C36" s="12"/>
      <c r="D36" s="13" t="s">
        <v>38</v>
      </c>
      <c r="E36" s="14"/>
      <c r="F36" s="14"/>
      <c r="G36" s="14">
        <f t="shared" si="0"/>
        <v>0</v>
      </c>
      <c r="H36" s="14"/>
    </row>
    <row r="37" spans="2:8" ht="14.25">
      <c r="B37" s="12"/>
      <c r="C37" s="12"/>
      <c r="D37" s="13" t="s">
        <v>39</v>
      </c>
      <c r="E37" s="14">
        <f>+E38</f>
        <v>0</v>
      </c>
      <c r="F37" s="14">
        <f>+F38</f>
        <v>0</v>
      </c>
      <c r="G37" s="14">
        <f t="shared" si="0"/>
        <v>0</v>
      </c>
      <c r="H37" s="14"/>
    </row>
    <row r="38" spans="2:8" ht="14.25">
      <c r="B38" s="12"/>
      <c r="C38" s="12"/>
      <c r="D38" s="13" t="s">
        <v>35</v>
      </c>
      <c r="E38" s="14">
        <f>+E39</f>
        <v>0</v>
      </c>
      <c r="F38" s="14">
        <f>+F39</f>
        <v>0</v>
      </c>
      <c r="G38" s="14">
        <f t="shared" si="0"/>
        <v>0</v>
      </c>
      <c r="H38" s="14"/>
    </row>
    <row r="39" spans="2:8" ht="14.25">
      <c r="B39" s="12"/>
      <c r="C39" s="12"/>
      <c r="D39" s="13" t="s">
        <v>40</v>
      </c>
      <c r="E39" s="14"/>
      <c r="F39" s="14"/>
      <c r="G39" s="14">
        <f t="shared" si="0"/>
        <v>0</v>
      </c>
      <c r="H39" s="14"/>
    </row>
    <row r="40" spans="2:8" ht="14.25">
      <c r="B40" s="12"/>
      <c r="C40" s="12"/>
      <c r="D40" s="13" t="s">
        <v>41</v>
      </c>
      <c r="E40" s="14">
        <v>1300000</v>
      </c>
      <c r="F40" s="14">
        <v>1300000</v>
      </c>
      <c r="G40" s="14">
        <f t="shared" si="0"/>
        <v>0</v>
      </c>
      <c r="H40" s="14"/>
    </row>
    <row r="41" spans="2:8" ht="14.25">
      <c r="B41" s="12"/>
      <c r="C41" s="12"/>
      <c r="D41" s="13" t="s">
        <v>42</v>
      </c>
      <c r="E41" s="14">
        <v>11000</v>
      </c>
      <c r="F41" s="14">
        <v>10604</v>
      </c>
      <c r="G41" s="14">
        <f t="shared" si="0"/>
        <v>396</v>
      </c>
      <c r="H41" s="14"/>
    </row>
    <row r="42" spans="2:8" ht="14.25">
      <c r="B42" s="12"/>
      <c r="C42" s="12"/>
      <c r="D42" s="13" t="s">
        <v>43</v>
      </c>
      <c r="E42" s="14">
        <f>+E43+E44+E45+E46</f>
        <v>1728000</v>
      </c>
      <c r="F42" s="14">
        <f>+F43+F44+F45+F46</f>
        <v>1759480</v>
      </c>
      <c r="G42" s="14">
        <f t="shared" si="0"/>
        <v>-31480</v>
      </c>
      <c r="H42" s="14"/>
    </row>
    <row r="43" spans="2:8" ht="14.25">
      <c r="B43" s="12"/>
      <c r="C43" s="12"/>
      <c r="D43" s="13" t="s">
        <v>44</v>
      </c>
      <c r="E43" s="14">
        <v>45000</v>
      </c>
      <c r="F43" s="14">
        <v>45000</v>
      </c>
      <c r="G43" s="14">
        <f t="shared" si="0"/>
        <v>0</v>
      </c>
      <c r="H43" s="14"/>
    </row>
    <row r="44" spans="2:8" ht="14.25">
      <c r="B44" s="12"/>
      <c r="C44" s="12"/>
      <c r="D44" s="13" t="s">
        <v>45</v>
      </c>
      <c r="E44" s="14">
        <v>679000</v>
      </c>
      <c r="F44" s="14">
        <v>680125</v>
      </c>
      <c r="G44" s="14">
        <f t="shared" si="0"/>
        <v>-1125</v>
      </c>
      <c r="H44" s="14"/>
    </row>
    <row r="45" spans="2:8" ht="14.25">
      <c r="B45" s="12"/>
      <c r="C45" s="12"/>
      <c r="D45" s="13" t="s">
        <v>46</v>
      </c>
      <c r="E45" s="14">
        <v>756000</v>
      </c>
      <c r="F45" s="14">
        <v>786244</v>
      </c>
      <c r="G45" s="14">
        <f t="shared" si="0"/>
        <v>-30244</v>
      </c>
      <c r="H45" s="14"/>
    </row>
    <row r="46" spans="2:8" ht="14.25">
      <c r="B46" s="12"/>
      <c r="C46" s="12"/>
      <c r="D46" s="13" t="s">
        <v>47</v>
      </c>
      <c r="E46" s="14">
        <v>248000</v>
      </c>
      <c r="F46" s="14">
        <v>248111</v>
      </c>
      <c r="G46" s="14">
        <f t="shared" si="0"/>
        <v>-111</v>
      </c>
      <c r="H46" s="14"/>
    </row>
    <row r="47" spans="2:8" ht="14.25">
      <c r="B47" s="12"/>
      <c r="C47" s="15"/>
      <c r="D47" s="16" t="s">
        <v>48</v>
      </c>
      <c r="E47" s="17">
        <f>+E6+E37+E40+E41+E42</f>
        <v>296102000</v>
      </c>
      <c r="F47" s="17">
        <f>+F6+F37+F40+F41+F42</f>
        <v>296805635</v>
      </c>
      <c r="G47" s="17">
        <f t="shared" si="0"/>
        <v>-703635</v>
      </c>
      <c r="H47" s="17"/>
    </row>
    <row r="48" spans="2:8" ht="14.25">
      <c r="B48" s="12"/>
      <c r="C48" s="9" t="s">
        <v>49</v>
      </c>
      <c r="D48" s="13" t="s">
        <v>50</v>
      </c>
      <c r="E48" s="14">
        <f>+E49+E50+E51+E52+E53+E54</f>
        <v>220770000</v>
      </c>
      <c r="F48" s="14">
        <f>+F49+F50+F51+F52+F53+F54</f>
        <v>219875513</v>
      </c>
      <c r="G48" s="14">
        <f t="shared" si="0"/>
        <v>894487</v>
      </c>
      <c r="H48" s="14"/>
    </row>
    <row r="49" spans="2:8" ht="14.25">
      <c r="B49" s="12"/>
      <c r="C49" s="12"/>
      <c r="D49" s="13" t="s">
        <v>51</v>
      </c>
      <c r="E49" s="14">
        <v>1462000</v>
      </c>
      <c r="F49" s="14">
        <v>1462000</v>
      </c>
      <c r="G49" s="14">
        <f t="shared" si="0"/>
        <v>0</v>
      </c>
      <c r="H49" s="14"/>
    </row>
    <row r="50" spans="2:8" ht="14.25">
      <c r="B50" s="12"/>
      <c r="C50" s="12"/>
      <c r="D50" s="13" t="s">
        <v>52</v>
      </c>
      <c r="E50" s="14">
        <v>134120000</v>
      </c>
      <c r="F50" s="14">
        <v>133426813</v>
      </c>
      <c r="G50" s="14">
        <f t="shared" si="0"/>
        <v>693187</v>
      </c>
      <c r="H50" s="14"/>
    </row>
    <row r="51" spans="2:8" ht="14.25">
      <c r="B51" s="12"/>
      <c r="C51" s="12"/>
      <c r="D51" s="13" t="s">
        <v>53</v>
      </c>
      <c r="E51" s="14">
        <v>34243000</v>
      </c>
      <c r="F51" s="14">
        <v>34237583</v>
      </c>
      <c r="G51" s="14">
        <f t="shared" si="0"/>
        <v>5417</v>
      </c>
      <c r="H51" s="14"/>
    </row>
    <row r="52" spans="2:8" ht="14.25">
      <c r="B52" s="12"/>
      <c r="C52" s="12"/>
      <c r="D52" s="13" t="s">
        <v>54</v>
      </c>
      <c r="E52" s="14">
        <v>21410000</v>
      </c>
      <c r="F52" s="14">
        <v>21347704</v>
      </c>
      <c r="G52" s="14">
        <f t="shared" si="0"/>
        <v>62296</v>
      </c>
      <c r="H52" s="14"/>
    </row>
    <row r="53" spans="2:8" ht="14.25">
      <c r="B53" s="12"/>
      <c r="C53" s="12"/>
      <c r="D53" s="13" t="s">
        <v>55</v>
      </c>
      <c r="E53" s="14">
        <v>1330000</v>
      </c>
      <c r="F53" s="14">
        <v>1328523</v>
      </c>
      <c r="G53" s="14">
        <f t="shared" si="0"/>
        <v>1477</v>
      </c>
      <c r="H53" s="14"/>
    </row>
    <row r="54" spans="2:8" ht="14.25">
      <c r="B54" s="12"/>
      <c r="C54" s="12"/>
      <c r="D54" s="13" t="s">
        <v>56</v>
      </c>
      <c r="E54" s="14">
        <v>28205000</v>
      </c>
      <c r="F54" s="14">
        <v>28072890</v>
      </c>
      <c r="G54" s="14">
        <f t="shared" si="0"/>
        <v>132110</v>
      </c>
      <c r="H54" s="14"/>
    </row>
    <row r="55" spans="2:8" ht="14.25">
      <c r="B55" s="12"/>
      <c r="C55" s="12"/>
      <c r="D55" s="13" t="s">
        <v>57</v>
      </c>
      <c r="E55" s="14">
        <f>+E56+E57+E58+E59+E60+E61+E62+E63+E64+E65+E66+E67+E68</f>
        <v>41147000</v>
      </c>
      <c r="F55" s="14">
        <f>+F56+F57+F58+F59+F60+F61+F62+F63+F64+F65+F66+F67+F68</f>
        <v>40015925</v>
      </c>
      <c r="G55" s="14">
        <f t="shared" si="0"/>
        <v>1131075</v>
      </c>
      <c r="H55" s="14"/>
    </row>
    <row r="56" spans="2:8" ht="14.25">
      <c r="B56" s="12"/>
      <c r="C56" s="12"/>
      <c r="D56" s="13" t="s">
        <v>58</v>
      </c>
      <c r="E56" s="14">
        <v>16800000</v>
      </c>
      <c r="F56" s="14">
        <v>16744302</v>
      </c>
      <c r="G56" s="14">
        <f t="shared" si="0"/>
        <v>55698</v>
      </c>
      <c r="H56" s="14"/>
    </row>
    <row r="57" spans="2:8" ht="14.25">
      <c r="B57" s="12"/>
      <c r="C57" s="12"/>
      <c r="D57" s="13" t="s">
        <v>59</v>
      </c>
      <c r="E57" s="14">
        <v>5000000</v>
      </c>
      <c r="F57" s="14">
        <v>4756465</v>
      </c>
      <c r="G57" s="14">
        <f t="shared" si="0"/>
        <v>243535</v>
      </c>
      <c r="H57" s="14"/>
    </row>
    <row r="58" spans="2:8" ht="14.25">
      <c r="B58" s="12"/>
      <c r="C58" s="12"/>
      <c r="D58" s="13" t="s">
        <v>60</v>
      </c>
      <c r="E58" s="14">
        <v>1170000</v>
      </c>
      <c r="F58" s="14">
        <v>1212275</v>
      </c>
      <c r="G58" s="14">
        <f t="shared" si="0"/>
        <v>-42275</v>
      </c>
      <c r="H58" s="14"/>
    </row>
    <row r="59" spans="2:8" ht="14.25">
      <c r="B59" s="12"/>
      <c r="C59" s="12"/>
      <c r="D59" s="13" t="s">
        <v>61</v>
      </c>
      <c r="E59" s="14">
        <v>12000</v>
      </c>
      <c r="F59" s="14">
        <v>5907</v>
      </c>
      <c r="G59" s="14">
        <f t="shared" si="0"/>
        <v>6093</v>
      </c>
      <c r="H59" s="14"/>
    </row>
    <row r="60" spans="2:8" ht="14.25">
      <c r="B60" s="12"/>
      <c r="C60" s="12"/>
      <c r="D60" s="13" t="s">
        <v>62</v>
      </c>
      <c r="E60" s="14">
        <v>510000</v>
      </c>
      <c r="F60" s="14">
        <v>503969</v>
      </c>
      <c r="G60" s="14">
        <f t="shared" si="0"/>
        <v>6031</v>
      </c>
      <c r="H60" s="14"/>
    </row>
    <row r="61" spans="2:8" ht="14.25">
      <c r="B61" s="12"/>
      <c r="C61" s="12"/>
      <c r="D61" s="13" t="s">
        <v>63</v>
      </c>
      <c r="E61" s="14">
        <v>20000</v>
      </c>
      <c r="F61" s="14">
        <v>14800</v>
      </c>
      <c r="G61" s="14">
        <f t="shared" si="0"/>
        <v>5200</v>
      </c>
      <c r="H61" s="14"/>
    </row>
    <row r="62" spans="2:8" ht="14.25">
      <c r="B62" s="12"/>
      <c r="C62" s="12"/>
      <c r="D62" s="13" t="s">
        <v>64</v>
      </c>
      <c r="E62" s="14">
        <v>12200000</v>
      </c>
      <c r="F62" s="14">
        <v>11591380</v>
      </c>
      <c r="G62" s="14">
        <f t="shared" si="0"/>
        <v>608620</v>
      </c>
      <c r="H62" s="14"/>
    </row>
    <row r="63" spans="2:8" ht="14.25">
      <c r="B63" s="12"/>
      <c r="C63" s="12"/>
      <c r="D63" s="13" t="s">
        <v>65</v>
      </c>
      <c r="E63" s="14"/>
      <c r="F63" s="14"/>
      <c r="G63" s="14">
        <f t="shared" si="0"/>
        <v>0</v>
      </c>
      <c r="H63" s="14"/>
    </row>
    <row r="64" spans="2:8" ht="14.25">
      <c r="B64" s="12"/>
      <c r="C64" s="12"/>
      <c r="D64" s="13" t="s">
        <v>66</v>
      </c>
      <c r="E64" s="14">
        <v>2017000</v>
      </c>
      <c r="F64" s="14">
        <v>1824911</v>
      </c>
      <c r="G64" s="14">
        <f t="shared" si="0"/>
        <v>192089</v>
      </c>
      <c r="H64" s="14"/>
    </row>
    <row r="65" spans="2:8" ht="14.25">
      <c r="B65" s="12"/>
      <c r="C65" s="12"/>
      <c r="D65" s="13" t="s">
        <v>67</v>
      </c>
      <c r="E65" s="14">
        <v>323000</v>
      </c>
      <c r="F65" s="14">
        <v>321967</v>
      </c>
      <c r="G65" s="14">
        <f t="shared" si="0"/>
        <v>1033</v>
      </c>
      <c r="H65" s="14"/>
    </row>
    <row r="66" spans="2:8" ht="14.25">
      <c r="B66" s="12"/>
      <c r="C66" s="12"/>
      <c r="D66" s="13" t="s">
        <v>68</v>
      </c>
      <c r="E66" s="14">
        <v>2645000</v>
      </c>
      <c r="F66" s="14">
        <v>2628426</v>
      </c>
      <c r="G66" s="14">
        <f t="shared" si="0"/>
        <v>16574</v>
      </c>
      <c r="H66" s="14"/>
    </row>
    <row r="67" spans="2:8" ht="14.25">
      <c r="B67" s="12"/>
      <c r="C67" s="12"/>
      <c r="D67" s="13" t="s">
        <v>69</v>
      </c>
      <c r="E67" s="14">
        <v>250000</v>
      </c>
      <c r="F67" s="14">
        <v>231523</v>
      </c>
      <c r="G67" s="14">
        <f t="shared" si="0"/>
        <v>18477</v>
      </c>
      <c r="H67" s="14"/>
    </row>
    <row r="68" spans="2:8" ht="14.25">
      <c r="B68" s="12"/>
      <c r="C68" s="12"/>
      <c r="D68" s="13" t="s">
        <v>70</v>
      </c>
      <c r="E68" s="14">
        <v>200000</v>
      </c>
      <c r="F68" s="14">
        <v>180000</v>
      </c>
      <c r="G68" s="14">
        <f t="shared" si="0"/>
        <v>20000</v>
      </c>
      <c r="H68" s="14"/>
    </row>
    <row r="69" spans="2:8" ht="14.25">
      <c r="B69" s="12"/>
      <c r="C69" s="12"/>
      <c r="D69" s="13" t="s">
        <v>71</v>
      </c>
      <c r="E69" s="14">
        <f>+E70+E71+E72+E73+E74+E75+E76+E77+E78+E79+E80+E81+E82+E83+E84+E85+E86+E87+E88</f>
        <v>15265000</v>
      </c>
      <c r="F69" s="14">
        <f>+F70+F71+F72+F73+F74+F75+F76+F77+F78+F79+F80+F81+F82+F83+F84+F85+F86+F87+F88</f>
        <v>13246220</v>
      </c>
      <c r="G69" s="14">
        <f t="shared" si="0"/>
        <v>2018780</v>
      </c>
      <c r="H69" s="14"/>
    </row>
    <row r="70" spans="2:8" ht="14.25">
      <c r="B70" s="12"/>
      <c r="C70" s="12"/>
      <c r="D70" s="13" t="s">
        <v>72</v>
      </c>
      <c r="E70" s="14">
        <v>1850000</v>
      </c>
      <c r="F70" s="14">
        <v>1820282</v>
      </c>
      <c r="G70" s="14">
        <f t="shared" si="0"/>
        <v>29718</v>
      </c>
      <c r="H70" s="14"/>
    </row>
    <row r="71" spans="2:8" ht="14.25">
      <c r="B71" s="12"/>
      <c r="C71" s="12"/>
      <c r="D71" s="13" t="s">
        <v>73</v>
      </c>
      <c r="E71" s="14">
        <v>30000</v>
      </c>
      <c r="F71" s="14">
        <v>4980</v>
      </c>
      <c r="G71" s="14">
        <f t="shared" ref="G71:G123" si="1">E71-F71</f>
        <v>25020</v>
      </c>
      <c r="H71" s="14"/>
    </row>
    <row r="72" spans="2:8" ht="14.25">
      <c r="B72" s="12"/>
      <c r="C72" s="12"/>
      <c r="D72" s="13" t="s">
        <v>74</v>
      </c>
      <c r="E72" s="14">
        <v>550000</v>
      </c>
      <c r="F72" s="14">
        <v>477820</v>
      </c>
      <c r="G72" s="14">
        <f t="shared" si="1"/>
        <v>72180</v>
      </c>
      <c r="H72" s="14"/>
    </row>
    <row r="73" spans="2:8" ht="14.25">
      <c r="B73" s="12"/>
      <c r="C73" s="12"/>
      <c r="D73" s="13" t="s">
        <v>75</v>
      </c>
      <c r="E73" s="14">
        <v>345000</v>
      </c>
      <c r="F73" s="14">
        <v>350718</v>
      </c>
      <c r="G73" s="14">
        <f t="shared" si="1"/>
        <v>-5718</v>
      </c>
      <c r="H73" s="14"/>
    </row>
    <row r="74" spans="2:8" ht="14.25">
      <c r="B74" s="12"/>
      <c r="C74" s="12"/>
      <c r="D74" s="13" t="s">
        <v>76</v>
      </c>
      <c r="E74" s="14">
        <v>412000</v>
      </c>
      <c r="F74" s="14">
        <v>400157</v>
      </c>
      <c r="G74" s="14">
        <f t="shared" si="1"/>
        <v>11843</v>
      </c>
      <c r="H74" s="14"/>
    </row>
    <row r="75" spans="2:8" ht="14.25">
      <c r="B75" s="12"/>
      <c r="C75" s="12"/>
      <c r="D75" s="13" t="s">
        <v>64</v>
      </c>
      <c r="E75" s="14">
        <v>522000</v>
      </c>
      <c r="F75" s="14">
        <v>472644</v>
      </c>
      <c r="G75" s="14">
        <f t="shared" si="1"/>
        <v>49356</v>
      </c>
      <c r="H75" s="14"/>
    </row>
    <row r="76" spans="2:8" ht="14.25">
      <c r="B76" s="12"/>
      <c r="C76" s="12"/>
      <c r="D76" s="13" t="s">
        <v>77</v>
      </c>
      <c r="E76" s="14">
        <v>2020000</v>
      </c>
      <c r="F76" s="14">
        <v>417344</v>
      </c>
      <c r="G76" s="14">
        <f t="shared" si="1"/>
        <v>1602656</v>
      </c>
      <c r="H76" s="14"/>
    </row>
    <row r="77" spans="2:8" ht="14.25">
      <c r="B77" s="12"/>
      <c r="C77" s="12"/>
      <c r="D77" s="13" t="s">
        <v>78</v>
      </c>
      <c r="E77" s="14">
        <v>750000</v>
      </c>
      <c r="F77" s="14">
        <v>664913</v>
      </c>
      <c r="G77" s="14">
        <f t="shared" si="1"/>
        <v>85087</v>
      </c>
      <c r="H77" s="14"/>
    </row>
    <row r="78" spans="2:8" ht="14.25">
      <c r="B78" s="12"/>
      <c r="C78" s="12"/>
      <c r="D78" s="13" t="s">
        <v>79</v>
      </c>
      <c r="E78" s="14">
        <v>4000</v>
      </c>
      <c r="F78" s="14">
        <v>3602</v>
      </c>
      <c r="G78" s="14">
        <f t="shared" si="1"/>
        <v>398</v>
      </c>
      <c r="H78" s="14"/>
    </row>
    <row r="79" spans="2:8" ht="14.25">
      <c r="B79" s="12"/>
      <c r="C79" s="12"/>
      <c r="D79" s="13" t="s">
        <v>80</v>
      </c>
      <c r="E79" s="14">
        <v>83000</v>
      </c>
      <c r="F79" s="14">
        <v>77990</v>
      </c>
      <c r="G79" s="14">
        <f t="shared" si="1"/>
        <v>5010</v>
      </c>
      <c r="H79" s="14"/>
    </row>
    <row r="80" spans="2:8" ht="14.25">
      <c r="B80" s="12"/>
      <c r="C80" s="12"/>
      <c r="D80" s="13" t="s">
        <v>81</v>
      </c>
      <c r="E80" s="14">
        <v>1442000</v>
      </c>
      <c r="F80" s="14">
        <v>1442565</v>
      </c>
      <c r="G80" s="14">
        <f t="shared" si="1"/>
        <v>-565</v>
      </c>
      <c r="H80" s="14"/>
    </row>
    <row r="81" spans="2:8" ht="14.25">
      <c r="B81" s="12"/>
      <c r="C81" s="12"/>
      <c r="D81" s="13" t="s">
        <v>82</v>
      </c>
      <c r="E81" s="14">
        <v>1246000</v>
      </c>
      <c r="F81" s="14">
        <v>1229652</v>
      </c>
      <c r="G81" s="14">
        <f t="shared" si="1"/>
        <v>16348</v>
      </c>
      <c r="H81" s="14"/>
    </row>
    <row r="82" spans="2:8" ht="14.25">
      <c r="B82" s="12"/>
      <c r="C82" s="12"/>
      <c r="D82" s="13" t="s">
        <v>67</v>
      </c>
      <c r="E82" s="14">
        <v>2413000</v>
      </c>
      <c r="F82" s="14">
        <v>2389023</v>
      </c>
      <c r="G82" s="14">
        <f t="shared" si="1"/>
        <v>23977</v>
      </c>
      <c r="H82" s="14"/>
    </row>
    <row r="83" spans="2:8" ht="14.25">
      <c r="B83" s="12"/>
      <c r="C83" s="12"/>
      <c r="D83" s="13" t="s">
        <v>68</v>
      </c>
      <c r="E83" s="14">
        <v>660000</v>
      </c>
      <c r="F83" s="14">
        <v>675854</v>
      </c>
      <c r="G83" s="14">
        <f t="shared" si="1"/>
        <v>-15854</v>
      </c>
      <c r="H83" s="14"/>
    </row>
    <row r="84" spans="2:8" ht="14.25">
      <c r="B84" s="12"/>
      <c r="C84" s="12"/>
      <c r="D84" s="13" t="s">
        <v>83</v>
      </c>
      <c r="E84" s="14">
        <v>50000</v>
      </c>
      <c r="F84" s="14">
        <v>44700</v>
      </c>
      <c r="G84" s="14">
        <f t="shared" si="1"/>
        <v>5300</v>
      </c>
      <c r="H84" s="14"/>
    </row>
    <row r="85" spans="2:8" ht="14.25">
      <c r="B85" s="12"/>
      <c r="C85" s="12"/>
      <c r="D85" s="13" t="s">
        <v>84</v>
      </c>
      <c r="E85" s="14">
        <v>1946000</v>
      </c>
      <c r="F85" s="14">
        <v>1939767</v>
      </c>
      <c r="G85" s="14">
        <f t="shared" si="1"/>
        <v>6233</v>
      </c>
      <c r="H85" s="14"/>
    </row>
    <row r="86" spans="2:8" ht="14.25">
      <c r="B86" s="12"/>
      <c r="C86" s="12"/>
      <c r="D86" s="13" t="s">
        <v>85</v>
      </c>
      <c r="E86" s="14">
        <v>150000</v>
      </c>
      <c r="F86" s="14">
        <v>47467</v>
      </c>
      <c r="G86" s="14">
        <f t="shared" si="1"/>
        <v>102533</v>
      </c>
      <c r="H86" s="14"/>
    </row>
    <row r="87" spans="2:8" ht="14.25">
      <c r="B87" s="12"/>
      <c r="C87" s="12"/>
      <c r="D87" s="13" t="s">
        <v>86</v>
      </c>
      <c r="E87" s="14">
        <v>468000</v>
      </c>
      <c r="F87" s="14">
        <v>467350</v>
      </c>
      <c r="G87" s="14">
        <f t="shared" si="1"/>
        <v>650</v>
      </c>
      <c r="H87" s="14"/>
    </row>
    <row r="88" spans="2:8" ht="14.25">
      <c r="B88" s="12"/>
      <c r="C88" s="12"/>
      <c r="D88" s="13" t="s">
        <v>70</v>
      </c>
      <c r="E88" s="14">
        <v>324000</v>
      </c>
      <c r="F88" s="14">
        <v>319392</v>
      </c>
      <c r="G88" s="14">
        <f t="shared" si="1"/>
        <v>4608</v>
      </c>
      <c r="H88" s="14"/>
    </row>
    <row r="89" spans="2:8" ht="14.25">
      <c r="B89" s="12"/>
      <c r="C89" s="12"/>
      <c r="D89" s="13" t="s">
        <v>87</v>
      </c>
      <c r="E89" s="14"/>
      <c r="F89" s="14"/>
      <c r="G89" s="14">
        <f t="shared" si="1"/>
        <v>0</v>
      </c>
      <c r="H89" s="14"/>
    </row>
    <row r="90" spans="2:8" ht="14.25">
      <c r="B90" s="12"/>
      <c r="C90" s="12"/>
      <c r="D90" s="13" t="s">
        <v>88</v>
      </c>
      <c r="E90" s="14">
        <v>3176000</v>
      </c>
      <c r="F90" s="14">
        <v>3175960</v>
      </c>
      <c r="G90" s="14">
        <f t="shared" si="1"/>
        <v>40</v>
      </c>
      <c r="H90" s="14"/>
    </row>
    <row r="91" spans="2:8" ht="14.25">
      <c r="B91" s="12"/>
      <c r="C91" s="12"/>
      <c r="D91" s="13" t="s">
        <v>89</v>
      </c>
      <c r="E91" s="14">
        <f>+E92</f>
        <v>682000</v>
      </c>
      <c r="F91" s="14">
        <f>+F92</f>
        <v>680125</v>
      </c>
      <c r="G91" s="14">
        <f t="shared" si="1"/>
        <v>1875</v>
      </c>
      <c r="H91" s="14"/>
    </row>
    <row r="92" spans="2:8" ht="14.25">
      <c r="B92" s="12"/>
      <c r="C92" s="12"/>
      <c r="D92" s="13" t="s">
        <v>90</v>
      </c>
      <c r="E92" s="14">
        <v>682000</v>
      </c>
      <c r="F92" s="14">
        <v>680125</v>
      </c>
      <c r="G92" s="14">
        <f t="shared" si="1"/>
        <v>1875</v>
      </c>
      <c r="H92" s="14"/>
    </row>
    <row r="93" spans="2:8" ht="14.25">
      <c r="B93" s="12"/>
      <c r="C93" s="12"/>
      <c r="D93" s="13" t="s">
        <v>91</v>
      </c>
      <c r="E93" s="14">
        <f>+E94</f>
        <v>0</v>
      </c>
      <c r="F93" s="14">
        <f>+F94</f>
        <v>0</v>
      </c>
      <c r="G93" s="14">
        <f t="shared" si="1"/>
        <v>0</v>
      </c>
      <c r="H93" s="14"/>
    </row>
    <row r="94" spans="2:8" ht="14.25">
      <c r="B94" s="12"/>
      <c r="C94" s="12"/>
      <c r="D94" s="13" t="s">
        <v>92</v>
      </c>
      <c r="E94" s="14"/>
      <c r="F94" s="14"/>
      <c r="G94" s="14">
        <f t="shared" si="1"/>
        <v>0</v>
      </c>
      <c r="H94" s="14"/>
    </row>
    <row r="95" spans="2:8" ht="14.25">
      <c r="B95" s="12"/>
      <c r="C95" s="15"/>
      <c r="D95" s="16" t="s">
        <v>93</v>
      </c>
      <c r="E95" s="17">
        <f>+E48+E55+E69+E89+E90+E91+E93</f>
        <v>281040000</v>
      </c>
      <c r="F95" s="17">
        <f>+F48+F55+F69+F89+F90+F91+F93</f>
        <v>276993743</v>
      </c>
      <c r="G95" s="17">
        <f t="shared" si="1"/>
        <v>4046257</v>
      </c>
      <c r="H95" s="17"/>
    </row>
    <row r="96" spans="2:8" ht="14.25">
      <c r="B96" s="15"/>
      <c r="C96" s="18" t="s">
        <v>94</v>
      </c>
      <c r="D96" s="19"/>
      <c r="E96" s="20">
        <f xml:space="preserve"> +E47 - E95</f>
        <v>15062000</v>
      </c>
      <c r="F96" s="20">
        <f xml:space="preserve"> +F47 - F95</f>
        <v>19811892</v>
      </c>
      <c r="G96" s="20">
        <f t="shared" si="1"/>
        <v>-4749892</v>
      </c>
      <c r="H96" s="20"/>
    </row>
    <row r="97" spans="2:8" ht="14.25">
      <c r="B97" s="9" t="s">
        <v>95</v>
      </c>
      <c r="C97" s="9" t="s">
        <v>10</v>
      </c>
      <c r="D97" s="13" t="s">
        <v>96</v>
      </c>
      <c r="E97" s="14">
        <f>+E98</f>
        <v>0</v>
      </c>
      <c r="F97" s="14">
        <f>+F98</f>
        <v>0</v>
      </c>
      <c r="G97" s="14">
        <f t="shared" si="1"/>
        <v>0</v>
      </c>
      <c r="H97" s="14"/>
    </row>
    <row r="98" spans="2:8" ht="14.25">
      <c r="B98" s="12"/>
      <c r="C98" s="12"/>
      <c r="D98" s="13" t="s">
        <v>97</v>
      </c>
      <c r="E98" s="14"/>
      <c r="F98" s="14"/>
      <c r="G98" s="14">
        <f t="shared" si="1"/>
        <v>0</v>
      </c>
      <c r="H98" s="14"/>
    </row>
    <row r="99" spans="2:8" ht="14.25">
      <c r="B99" s="12"/>
      <c r="C99" s="15"/>
      <c r="D99" s="16" t="s">
        <v>98</v>
      </c>
      <c r="E99" s="17">
        <f>+E97</f>
        <v>0</v>
      </c>
      <c r="F99" s="17">
        <f>+F97</f>
        <v>0</v>
      </c>
      <c r="G99" s="17">
        <f t="shared" si="1"/>
        <v>0</v>
      </c>
      <c r="H99" s="17"/>
    </row>
    <row r="100" spans="2:8" ht="14.25">
      <c r="B100" s="12"/>
      <c r="C100" s="9" t="s">
        <v>49</v>
      </c>
      <c r="D100" s="13" t="s">
        <v>99</v>
      </c>
      <c r="E100" s="14">
        <v>25152000</v>
      </c>
      <c r="F100" s="14">
        <v>25152000</v>
      </c>
      <c r="G100" s="14">
        <f t="shared" si="1"/>
        <v>0</v>
      </c>
      <c r="H100" s="14"/>
    </row>
    <row r="101" spans="2:8" ht="14.25">
      <c r="B101" s="12"/>
      <c r="C101" s="12"/>
      <c r="D101" s="13" t="s">
        <v>100</v>
      </c>
      <c r="E101" s="14">
        <f>+E102+E103+E104</f>
        <v>2775000</v>
      </c>
      <c r="F101" s="14">
        <f>+F102+F103+F104</f>
        <v>2773650</v>
      </c>
      <c r="G101" s="14">
        <f t="shared" si="1"/>
        <v>1350</v>
      </c>
      <c r="H101" s="14"/>
    </row>
    <row r="102" spans="2:8" ht="14.25">
      <c r="B102" s="12"/>
      <c r="C102" s="12"/>
      <c r="D102" s="13" t="s">
        <v>101</v>
      </c>
      <c r="E102" s="14"/>
      <c r="F102" s="14"/>
      <c r="G102" s="14">
        <f t="shared" si="1"/>
        <v>0</v>
      </c>
      <c r="H102" s="14"/>
    </row>
    <row r="103" spans="2:8" ht="14.25">
      <c r="B103" s="12"/>
      <c r="C103" s="12"/>
      <c r="D103" s="13" t="s">
        <v>102</v>
      </c>
      <c r="E103" s="14">
        <v>1052000</v>
      </c>
      <c r="F103" s="14">
        <v>1051160</v>
      </c>
      <c r="G103" s="14">
        <f t="shared" si="1"/>
        <v>840</v>
      </c>
      <c r="H103" s="14"/>
    </row>
    <row r="104" spans="2:8" ht="14.25">
      <c r="B104" s="12"/>
      <c r="C104" s="12"/>
      <c r="D104" s="13" t="s">
        <v>103</v>
      </c>
      <c r="E104" s="14">
        <v>1723000</v>
      </c>
      <c r="F104" s="14">
        <v>1722490</v>
      </c>
      <c r="G104" s="14">
        <f t="shared" si="1"/>
        <v>510</v>
      </c>
      <c r="H104" s="14"/>
    </row>
    <row r="105" spans="2:8" ht="14.25">
      <c r="B105" s="12"/>
      <c r="C105" s="12"/>
      <c r="D105" s="13" t="s">
        <v>104</v>
      </c>
      <c r="E105" s="14">
        <f>+E106+E107</f>
        <v>0</v>
      </c>
      <c r="F105" s="14">
        <f>+F106+F107</f>
        <v>0</v>
      </c>
      <c r="G105" s="14">
        <f t="shared" si="1"/>
        <v>0</v>
      </c>
      <c r="H105" s="14"/>
    </row>
    <row r="106" spans="2:8" ht="14.25">
      <c r="B106" s="12"/>
      <c r="C106" s="12"/>
      <c r="D106" s="13" t="s">
        <v>105</v>
      </c>
      <c r="E106" s="14"/>
      <c r="F106" s="14"/>
      <c r="G106" s="14">
        <f t="shared" si="1"/>
        <v>0</v>
      </c>
      <c r="H106" s="14"/>
    </row>
    <row r="107" spans="2:8" ht="14.25">
      <c r="B107" s="12"/>
      <c r="C107" s="12"/>
      <c r="D107" s="13" t="s">
        <v>106</v>
      </c>
      <c r="E107" s="14"/>
      <c r="F107" s="14"/>
      <c r="G107" s="14">
        <f t="shared" si="1"/>
        <v>0</v>
      </c>
      <c r="H107" s="14"/>
    </row>
    <row r="108" spans="2:8" ht="14.25">
      <c r="B108" s="12"/>
      <c r="C108" s="15"/>
      <c r="D108" s="16" t="s">
        <v>107</v>
      </c>
      <c r="E108" s="17">
        <f>+E100+E101+E105</f>
        <v>27927000</v>
      </c>
      <c r="F108" s="17">
        <f>+F100+F101+F105</f>
        <v>27925650</v>
      </c>
      <c r="G108" s="17">
        <f t="shared" si="1"/>
        <v>1350</v>
      </c>
      <c r="H108" s="17"/>
    </row>
    <row r="109" spans="2:8" ht="14.25">
      <c r="B109" s="15"/>
      <c r="C109" s="21" t="s">
        <v>108</v>
      </c>
      <c r="D109" s="19"/>
      <c r="E109" s="20">
        <f xml:space="preserve"> +E99 - E108</f>
        <v>-27927000</v>
      </c>
      <c r="F109" s="20">
        <f xml:space="preserve"> +F99 - F108</f>
        <v>-27925650</v>
      </c>
      <c r="G109" s="20">
        <f t="shared" si="1"/>
        <v>-1350</v>
      </c>
      <c r="H109" s="20"/>
    </row>
    <row r="110" spans="2:8" ht="14.25">
      <c r="B110" s="9" t="s">
        <v>109</v>
      </c>
      <c r="C110" s="9" t="s">
        <v>10</v>
      </c>
      <c r="D110" s="13" t="s">
        <v>110</v>
      </c>
      <c r="E110" s="14">
        <f>+E111</f>
        <v>768000</v>
      </c>
      <c r="F110" s="14">
        <f>+F111</f>
        <v>768912</v>
      </c>
      <c r="G110" s="14">
        <f t="shared" si="1"/>
        <v>-912</v>
      </c>
      <c r="H110" s="14"/>
    </row>
    <row r="111" spans="2:8" ht="14.25">
      <c r="B111" s="12"/>
      <c r="C111" s="12"/>
      <c r="D111" s="13" t="s">
        <v>111</v>
      </c>
      <c r="E111" s="14">
        <v>768000</v>
      </c>
      <c r="F111" s="14">
        <v>768912</v>
      </c>
      <c r="G111" s="14">
        <f t="shared" si="1"/>
        <v>-912</v>
      </c>
      <c r="H111" s="14"/>
    </row>
    <row r="112" spans="2:8" ht="14.25">
      <c r="B112" s="12"/>
      <c r="C112" s="15"/>
      <c r="D112" s="16" t="s">
        <v>112</v>
      </c>
      <c r="E112" s="17">
        <f>+E110</f>
        <v>768000</v>
      </c>
      <c r="F112" s="17">
        <f>+F110</f>
        <v>768912</v>
      </c>
      <c r="G112" s="17">
        <f t="shared" si="1"/>
        <v>-912</v>
      </c>
      <c r="H112" s="17"/>
    </row>
    <row r="113" spans="2:8" ht="14.25">
      <c r="B113" s="12"/>
      <c r="C113" s="9" t="s">
        <v>49</v>
      </c>
      <c r="D113" s="13" t="s">
        <v>113</v>
      </c>
      <c r="E113" s="14">
        <f>+E114+E115+E116</f>
        <v>2618000</v>
      </c>
      <c r="F113" s="14">
        <f>+F114+F115+F116</f>
        <v>2617236</v>
      </c>
      <c r="G113" s="14">
        <f t="shared" si="1"/>
        <v>764</v>
      </c>
      <c r="H113" s="14"/>
    </row>
    <row r="114" spans="2:8" ht="14.25">
      <c r="B114" s="12"/>
      <c r="C114" s="12"/>
      <c r="D114" s="13" t="s">
        <v>114</v>
      </c>
      <c r="E114" s="14">
        <v>2618000</v>
      </c>
      <c r="F114" s="14">
        <v>2617236</v>
      </c>
      <c r="G114" s="14">
        <f t="shared" si="1"/>
        <v>764</v>
      </c>
      <c r="H114" s="14"/>
    </row>
    <row r="115" spans="2:8" ht="14.25">
      <c r="B115" s="12"/>
      <c r="C115" s="12"/>
      <c r="D115" s="13" t="s">
        <v>115</v>
      </c>
      <c r="E115" s="14"/>
      <c r="F115" s="14"/>
      <c r="G115" s="14">
        <f t="shared" si="1"/>
        <v>0</v>
      </c>
      <c r="H115" s="14"/>
    </row>
    <row r="116" spans="2:8" ht="14.25">
      <c r="B116" s="12"/>
      <c r="C116" s="12"/>
      <c r="D116" s="13" t="s">
        <v>116</v>
      </c>
      <c r="E116" s="14"/>
      <c r="F116" s="14"/>
      <c r="G116" s="14">
        <f t="shared" si="1"/>
        <v>0</v>
      </c>
      <c r="H116" s="14"/>
    </row>
    <row r="117" spans="2:8" ht="14.25">
      <c r="B117" s="12"/>
      <c r="C117" s="15"/>
      <c r="D117" s="22" t="s">
        <v>117</v>
      </c>
      <c r="E117" s="23">
        <f>+E113</f>
        <v>2618000</v>
      </c>
      <c r="F117" s="23">
        <f>+F113</f>
        <v>2617236</v>
      </c>
      <c r="G117" s="23">
        <f t="shared" si="1"/>
        <v>764</v>
      </c>
      <c r="H117" s="23"/>
    </row>
    <row r="118" spans="2:8" ht="14.25">
      <c r="B118" s="15"/>
      <c r="C118" s="21" t="s">
        <v>118</v>
      </c>
      <c r="D118" s="19"/>
      <c r="E118" s="20">
        <f xml:space="preserve"> +E112 - E117</f>
        <v>-1850000</v>
      </c>
      <c r="F118" s="20">
        <f xml:space="preserve"> +F112 - F117</f>
        <v>-1848324</v>
      </c>
      <c r="G118" s="20">
        <f t="shared" si="1"/>
        <v>-1676</v>
      </c>
      <c r="H118" s="20"/>
    </row>
    <row r="119" spans="2:8" ht="14.25">
      <c r="B119" s="24" t="s">
        <v>119</v>
      </c>
      <c r="C119" s="25"/>
      <c r="D119" s="26"/>
      <c r="E119" s="27">
        <v>500000</v>
      </c>
      <c r="F119" s="27"/>
      <c r="G119" s="27">
        <f>E119 + E120</f>
        <v>500000</v>
      </c>
      <c r="H119" s="27"/>
    </row>
    <row r="120" spans="2:8" ht="14.25">
      <c r="B120" s="28"/>
      <c r="C120" s="29"/>
      <c r="D120" s="30"/>
      <c r="E120" s="31"/>
      <c r="F120" s="31"/>
      <c r="G120" s="31"/>
      <c r="H120" s="31"/>
    </row>
    <row r="121" spans="2:8" ht="14.25">
      <c r="B121" s="21" t="s">
        <v>120</v>
      </c>
      <c r="C121" s="18"/>
      <c r="D121" s="19"/>
      <c r="E121" s="20">
        <f xml:space="preserve"> +E96 +E109 +E118 - (E119 + E120)</f>
        <v>-15215000</v>
      </c>
      <c r="F121" s="20">
        <f xml:space="preserve"> +F96 +F109 +F118 - (F119 + F120)</f>
        <v>-9962082</v>
      </c>
      <c r="G121" s="20">
        <f t="shared" si="1"/>
        <v>-5252918</v>
      </c>
      <c r="H121" s="20"/>
    </row>
    <row r="122" spans="2:8" ht="14.25">
      <c r="B122" s="21" t="s">
        <v>121</v>
      </c>
      <c r="C122" s="18"/>
      <c r="D122" s="19"/>
      <c r="E122" s="20">
        <v>80109843</v>
      </c>
      <c r="F122" s="20">
        <v>80109843</v>
      </c>
      <c r="G122" s="20">
        <f t="shared" si="1"/>
        <v>0</v>
      </c>
      <c r="H122" s="20"/>
    </row>
    <row r="123" spans="2:8" ht="14.25">
      <c r="B123" s="21" t="s">
        <v>122</v>
      </c>
      <c r="C123" s="18"/>
      <c r="D123" s="19"/>
      <c r="E123" s="20">
        <f xml:space="preserve"> +E121 +E122</f>
        <v>64894843</v>
      </c>
      <c r="F123" s="20">
        <f xml:space="preserve"> +F121 +F122</f>
        <v>70147761</v>
      </c>
      <c r="G123" s="20">
        <f t="shared" si="1"/>
        <v>-5252918</v>
      </c>
      <c r="H123" s="20"/>
    </row>
    <row r="124" spans="2:8" ht="14.25">
      <c r="B124" s="32"/>
      <c r="C124" s="32"/>
      <c r="D124" s="32"/>
      <c r="E124" s="32"/>
      <c r="F124" s="32"/>
      <c r="G124" s="32"/>
      <c r="H124" s="32"/>
    </row>
    <row r="125" spans="2:8" ht="14.25">
      <c r="B125" s="32"/>
      <c r="C125" s="32"/>
      <c r="D125" s="32"/>
      <c r="E125" s="32"/>
      <c r="F125" s="32"/>
      <c r="G125" s="32"/>
      <c r="H125" s="32"/>
    </row>
    <row r="126" spans="2:8" ht="14.25">
      <c r="B126" s="32"/>
      <c r="C126" s="32"/>
      <c r="D126" s="32"/>
      <c r="E126" s="32"/>
      <c r="F126" s="32"/>
      <c r="G126" s="32"/>
      <c r="H126" s="32"/>
    </row>
    <row r="127" spans="2:8" ht="14.25">
      <c r="B127" s="32"/>
      <c r="C127" s="32"/>
      <c r="D127" s="32"/>
      <c r="E127" s="32"/>
      <c r="F127" s="32"/>
      <c r="G127" s="32"/>
      <c r="H127" s="32"/>
    </row>
    <row r="128" spans="2:8" ht="14.25">
      <c r="B128" s="32"/>
      <c r="C128" s="32"/>
      <c r="D128" s="32"/>
      <c r="E128" s="32"/>
      <c r="F128" s="32"/>
      <c r="G128" s="32"/>
      <c r="H128" s="32"/>
    </row>
    <row r="129" spans="2:8" ht="14.25">
      <c r="B129" s="32"/>
      <c r="C129" s="32"/>
      <c r="D129" s="32"/>
      <c r="E129" s="32"/>
      <c r="F129" s="32"/>
      <c r="G129" s="32"/>
      <c r="H129" s="32"/>
    </row>
    <row r="130" spans="2:8" ht="14.25">
      <c r="B130" s="32"/>
      <c r="C130" s="32"/>
      <c r="D130" s="32"/>
      <c r="E130" s="32"/>
      <c r="F130" s="32"/>
      <c r="G130" s="32"/>
      <c r="H130" s="32"/>
    </row>
    <row r="131" spans="2:8" ht="14.25">
      <c r="B131" s="32"/>
      <c r="C131" s="32"/>
      <c r="D131" s="32"/>
      <c r="E131" s="32"/>
      <c r="F131" s="32"/>
      <c r="G131" s="32"/>
      <c r="H131" s="32"/>
    </row>
    <row r="132" spans="2:8" ht="14.25">
      <c r="B132" s="32"/>
      <c r="C132" s="32"/>
      <c r="D132" s="32"/>
      <c r="E132" s="32"/>
      <c r="F132" s="32"/>
      <c r="G132" s="32"/>
      <c r="H132" s="32"/>
    </row>
    <row r="133" spans="2:8" ht="14.25">
      <c r="B133" s="32"/>
      <c r="C133" s="32"/>
      <c r="D133" s="32"/>
      <c r="E133" s="32"/>
      <c r="F133" s="32"/>
      <c r="G133" s="32"/>
      <c r="H133" s="32"/>
    </row>
  </sheetData>
  <mergeCells count="12">
    <mergeCell ref="B97:B109"/>
    <mergeCell ref="C97:C99"/>
    <mergeCell ref="C100:C108"/>
    <mergeCell ref="B110:B118"/>
    <mergeCell ref="C110:C112"/>
    <mergeCell ref="C113:C117"/>
    <mergeCell ref="B2:H2"/>
    <mergeCell ref="B3:H3"/>
    <mergeCell ref="B5:D5"/>
    <mergeCell ref="B6:B96"/>
    <mergeCell ref="C6:C47"/>
    <mergeCell ref="C48:C95"/>
  </mergeCells>
  <phoneticPr fontId="2"/>
  <pageMargins left="0.7" right="0.7" top="0.75" bottom="0.75" header="0.3" footer="0.3"/>
  <pageSetup paperSize="9" fitToHeight="0" orientation="portrait" r:id="rId1"/>
  <headerFooter>
    <oddHeader>&amp;L社会福祉法人　多度津福祉会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3241A-9C38-4C98-9382-12ED73F6D8E6}">
  <sheetPr>
    <pageSetUpPr fitToPage="1"/>
  </sheetPr>
  <dimension ref="B1:H133"/>
  <sheetViews>
    <sheetView showGridLines="0" tabSelected="1" workbookViewId="0"/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4" t="s">
        <v>123</v>
      </c>
      <c r="C2" s="4"/>
      <c r="D2" s="4"/>
      <c r="E2" s="4"/>
      <c r="F2" s="4"/>
      <c r="G2" s="4"/>
      <c r="H2" s="4"/>
    </row>
    <row r="3" spans="2:8" ht="21">
      <c r="B3" s="5" t="s">
        <v>2</v>
      </c>
      <c r="C3" s="5"/>
      <c r="D3" s="5"/>
      <c r="E3" s="5"/>
      <c r="F3" s="5"/>
      <c r="G3" s="5"/>
      <c r="H3" s="5"/>
    </row>
    <row r="4" spans="2:8" ht="15.75">
      <c r="B4" s="6"/>
      <c r="C4" s="6"/>
      <c r="D4" s="6"/>
      <c r="E4" s="6"/>
      <c r="F4" s="2"/>
      <c r="G4" s="2"/>
      <c r="H4" s="6" t="s">
        <v>3</v>
      </c>
    </row>
    <row r="5" spans="2:8" ht="14.25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  <c r="H5" s="8" t="s">
        <v>8</v>
      </c>
    </row>
    <row r="6" spans="2:8" ht="14.25">
      <c r="B6" s="9" t="s">
        <v>9</v>
      </c>
      <c r="C6" s="9" t="s">
        <v>10</v>
      </c>
      <c r="D6" s="10" t="s">
        <v>11</v>
      </c>
      <c r="E6" s="11">
        <f>+E7+E11+E17+E20+E22+E26+E33</f>
        <v>249692000</v>
      </c>
      <c r="F6" s="11">
        <f>+F7+F11+F17+F20+F22+F26+F33</f>
        <v>253870796</v>
      </c>
      <c r="G6" s="11">
        <f>E6-F6</f>
        <v>-4178796</v>
      </c>
      <c r="H6" s="11"/>
    </row>
    <row r="7" spans="2:8" ht="14.25">
      <c r="B7" s="12"/>
      <c r="C7" s="12"/>
      <c r="D7" s="13" t="s">
        <v>12</v>
      </c>
      <c r="E7" s="14">
        <f>+E8+E9+E10</f>
        <v>106000000</v>
      </c>
      <c r="F7" s="14">
        <f>+F8+F9+F10</f>
        <v>106189960</v>
      </c>
      <c r="G7" s="14">
        <f t="shared" ref="G7:G70" si="0">E7-F7</f>
        <v>-189960</v>
      </c>
      <c r="H7" s="14"/>
    </row>
    <row r="8" spans="2:8" ht="14.25">
      <c r="B8" s="12"/>
      <c r="C8" s="12"/>
      <c r="D8" s="13" t="s">
        <v>13</v>
      </c>
      <c r="E8" s="14">
        <v>95400000</v>
      </c>
      <c r="F8" s="14">
        <v>95570964</v>
      </c>
      <c r="G8" s="14">
        <f t="shared" si="0"/>
        <v>-170964</v>
      </c>
      <c r="H8" s="14"/>
    </row>
    <row r="9" spans="2:8" ht="14.25">
      <c r="B9" s="12"/>
      <c r="C9" s="12"/>
      <c r="D9" s="13" t="s">
        <v>14</v>
      </c>
      <c r="E9" s="14"/>
      <c r="F9" s="14"/>
      <c r="G9" s="14">
        <f t="shared" si="0"/>
        <v>0</v>
      </c>
      <c r="H9" s="14"/>
    </row>
    <row r="10" spans="2:8" ht="14.25">
      <c r="B10" s="12"/>
      <c r="C10" s="12"/>
      <c r="D10" s="13" t="s">
        <v>15</v>
      </c>
      <c r="E10" s="14">
        <v>10600000</v>
      </c>
      <c r="F10" s="14">
        <v>10618996</v>
      </c>
      <c r="G10" s="14">
        <f t="shared" si="0"/>
        <v>-18996</v>
      </c>
      <c r="H10" s="14"/>
    </row>
    <row r="11" spans="2:8" ht="14.25">
      <c r="B11" s="12"/>
      <c r="C11" s="12"/>
      <c r="D11" s="13" t="s">
        <v>16</v>
      </c>
      <c r="E11" s="14">
        <f>+E12+E13+E14+E15+E16</f>
        <v>71010000</v>
      </c>
      <c r="F11" s="14">
        <f>+F12+F13+F14+F15+F16</f>
        <v>72996810</v>
      </c>
      <c r="G11" s="14">
        <f t="shared" si="0"/>
        <v>-1986810</v>
      </c>
      <c r="H11" s="14"/>
    </row>
    <row r="12" spans="2:8" ht="14.25">
      <c r="B12" s="12"/>
      <c r="C12" s="12"/>
      <c r="D12" s="13" t="s">
        <v>13</v>
      </c>
      <c r="E12" s="14">
        <v>63730000</v>
      </c>
      <c r="F12" s="14">
        <v>65443609</v>
      </c>
      <c r="G12" s="14">
        <f t="shared" si="0"/>
        <v>-1713609</v>
      </c>
      <c r="H12" s="14"/>
    </row>
    <row r="13" spans="2:8" ht="14.25">
      <c r="B13" s="12"/>
      <c r="C13" s="12"/>
      <c r="D13" s="13" t="s">
        <v>17</v>
      </c>
      <c r="E13" s="14"/>
      <c r="F13" s="14"/>
      <c r="G13" s="14">
        <f t="shared" si="0"/>
        <v>0</v>
      </c>
      <c r="H13" s="14"/>
    </row>
    <row r="14" spans="2:8" ht="14.25">
      <c r="B14" s="12"/>
      <c r="C14" s="12"/>
      <c r="D14" s="13" t="s">
        <v>18</v>
      </c>
      <c r="E14" s="14"/>
      <c r="F14" s="14"/>
      <c r="G14" s="14">
        <f t="shared" si="0"/>
        <v>0</v>
      </c>
      <c r="H14" s="14"/>
    </row>
    <row r="15" spans="2:8" ht="14.25">
      <c r="B15" s="12"/>
      <c r="C15" s="12"/>
      <c r="D15" s="13" t="s">
        <v>19</v>
      </c>
      <c r="E15" s="14">
        <v>7280000</v>
      </c>
      <c r="F15" s="14">
        <v>7553201</v>
      </c>
      <c r="G15" s="14">
        <f t="shared" si="0"/>
        <v>-273201</v>
      </c>
      <c r="H15" s="14"/>
    </row>
    <row r="16" spans="2:8" ht="14.25">
      <c r="B16" s="12"/>
      <c r="C16" s="12"/>
      <c r="D16" s="13" t="s">
        <v>20</v>
      </c>
      <c r="E16" s="14"/>
      <c r="F16" s="14"/>
      <c r="G16" s="14">
        <f t="shared" si="0"/>
        <v>0</v>
      </c>
      <c r="H16" s="14"/>
    </row>
    <row r="17" spans="2:8" ht="14.25">
      <c r="B17" s="12"/>
      <c r="C17" s="12"/>
      <c r="D17" s="13" t="s">
        <v>21</v>
      </c>
      <c r="E17" s="14">
        <f>+E18+E19</f>
        <v>28552000</v>
      </c>
      <c r="F17" s="14">
        <f>+F18+F19</f>
        <v>28748680</v>
      </c>
      <c r="G17" s="14">
        <f t="shared" si="0"/>
        <v>-196680</v>
      </c>
      <c r="H17" s="14"/>
    </row>
    <row r="18" spans="2:8" ht="14.25">
      <c r="B18" s="12"/>
      <c r="C18" s="12"/>
      <c r="D18" s="13" t="s">
        <v>13</v>
      </c>
      <c r="E18" s="14">
        <v>25642000</v>
      </c>
      <c r="F18" s="14">
        <v>25813336</v>
      </c>
      <c r="G18" s="14">
        <f t="shared" si="0"/>
        <v>-171336</v>
      </c>
      <c r="H18" s="14"/>
    </row>
    <row r="19" spans="2:8" ht="14.25">
      <c r="B19" s="12"/>
      <c r="C19" s="12"/>
      <c r="D19" s="13" t="s">
        <v>19</v>
      </c>
      <c r="E19" s="14">
        <v>2910000</v>
      </c>
      <c r="F19" s="14">
        <v>2935344</v>
      </c>
      <c r="G19" s="14">
        <f t="shared" si="0"/>
        <v>-25344</v>
      </c>
      <c r="H19" s="14"/>
    </row>
    <row r="20" spans="2:8" ht="14.25">
      <c r="B20" s="12"/>
      <c r="C20" s="12"/>
      <c r="D20" s="13" t="s">
        <v>22</v>
      </c>
      <c r="E20" s="14">
        <f>+E21</f>
        <v>0</v>
      </c>
      <c r="F20" s="14">
        <f>+F21</f>
        <v>0</v>
      </c>
      <c r="G20" s="14">
        <f t="shared" si="0"/>
        <v>0</v>
      </c>
      <c r="H20" s="14"/>
    </row>
    <row r="21" spans="2:8" ht="14.25">
      <c r="B21" s="12"/>
      <c r="C21" s="12"/>
      <c r="D21" s="13" t="s">
        <v>23</v>
      </c>
      <c r="E21" s="14"/>
      <c r="F21" s="14"/>
      <c r="G21" s="14">
        <f t="shared" si="0"/>
        <v>0</v>
      </c>
      <c r="H21" s="14"/>
    </row>
    <row r="22" spans="2:8" ht="14.25">
      <c r="B22" s="12"/>
      <c r="C22" s="12"/>
      <c r="D22" s="13" t="s">
        <v>24</v>
      </c>
      <c r="E22" s="14">
        <f>+E23+E24+E25</f>
        <v>4770000</v>
      </c>
      <c r="F22" s="14">
        <f>+F23+F24+F25</f>
        <v>4881530</v>
      </c>
      <c r="G22" s="14">
        <f t="shared" si="0"/>
        <v>-111530</v>
      </c>
      <c r="H22" s="14"/>
    </row>
    <row r="23" spans="2:8" ht="14.25">
      <c r="B23" s="12"/>
      <c r="C23" s="12"/>
      <c r="D23" s="13" t="s">
        <v>25</v>
      </c>
      <c r="E23" s="14">
        <v>4180000</v>
      </c>
      <c r="F23" s="14">
        <v>4281841</v>
      </c>
      <c r="G23" s="14">
        <f t="shared" si="0"/>
        <v>-101841</v>
      </c>
      <c r="H23" s="14"/>
    </row>
    <row r="24" spans="2:8" ht="14.25">
      <c r="B24" s="12"/>
      <c r="C24" s="12"/>
      <c r="D24" s="13" t="s">
        <v>26</v>
      </c>
      <c r="E24" s="14"/>
      <c r="F24" s="14"/>
      <c r="G24" s="14">
        <f t="shared" si="0"/>
        <v>0</v>
      </c>
      <c r="H24" s="14"/>
    </row>
    <row r="25" spans="2:8" ht="14.25">
      <c r="B25" s="12"/>
      <c r="C25" s="12"/>
      <c r="D25" s="13" t="s">
        <v>27</v>
      </c>
      <c r="E25" s="14">
        <v>590000</v>
      </c>
      <c r="F25" s="14">
        <v>599689</v>
      </c>
      <c r="G25" s="14">
        <f t="shared" si="0"/>
        <v>-9689</v>
      </c>
      <c r="H25" s="14"/>
    </row>
    <row r="26" spans="2:8" ht="14.25">
      <c r="B26" s="12"/>
      <c r="C26" s="12"/>
      <c r="D26" s="13" t="s">
        <v>28</v>
      </c>
      <c r="E26" s="14">
        <f>+E27+E28+E29+E30+E31+E32</f>
        <v>37830000</v>
      </c>
      <c r="F26" s="14">
        <f>+F27+F28+F29+F30+F31+F32</f>
        <v>38465627</v>
      </c>
      <c r="G26" s="14">
        <f t="shared" si="0"/>
        <v>-635627</v>
      </c>
      <c r="H26" s="14"/>
    </row>
    <row r="27" spans="2:8" ht="14.25">
      <c r="B27" s="12"/>
      <c r="C27" s="12"/>
      <c r="D27" s="13" t="s">
        <v>29</v>
      </c>
      <c r="E27" s="14"/>
      <c r="F27" s="14"/>
      <c r="G27" s="14">
        <f t="shared" si="0"/>
        <v>0</v>
      </c>
      <c r="H27" s="14"/>
    </row>
    <row r="28" spans="2:8" ht="14.25">
      <c r="B28" s="12"/>
      <c r="C28" s="12"/>
      <c r="D28" s="13" t="s">
        <v>30</v>
      </c>
      <c r="E28" s="14">
        <v>19730000</v>
      </c>
      <c r="F28" s="14">
        <v>19993100</v>
      </c>
      <c r="G28" s="14">
        <f t="shared" si="0"/>
        <v>-263100</v>
      </c>
      <c r="H28" s="14"/>
    </row>
    <row r="29" spans="2:8" ht="14.25">
      <c r="B29" s="12"/>
      <c r="C29" s="12"/>
      <c r="D29" s="13" t="s">
        <v>31</v>
      </c>
      <c r="E29" s="14">
        <v>4450000</v>
      </c>
      <c r="F29" s="14">
        <v>4486845</v>
      </c>
      <c r="G29" s="14">
        <f t="shared" si="0"/>
        <v>-36845</v>
      </c>
      <c r="H29" s="14"/>
    </row>
    <row r="30" spans="2:8" ht="14.25">
      <c r="B30" s="12"/>
      <c r="C30" s="12"/>
      <c r="D30" s="13" t="s">
        <v>32</v>
      </c>
      <c r="E30" s="14">
        <v>7290000</v>
      </c>
      <c r="F30" s="14">
        <v>7378237</v>
      </c>
      <c r="G30" s="14">
        <f t="shared" si="0"/>
        <v>-88237</v>
      </c>
      <c r="H30" s="14"/>
    </row>
    <row r="31" spans="2:8" ht="14.25">
      <c r="B31" s="12"/>
      <c r="C31" s="12"/>
      <c r="D31" s="13" t="s">
        <v>33</v>
      </c>
      <c r="E31" s="14">
        <v>4400000</v>
      </c>
      <c r="F31" s="14">
        <v>4499525</v>
      </c>
      <c r="G31" s="14">
        <f t="shared" si="0"/>
        <v>-99525</v>
      </c>
      <c r="H31" s="14"/>
    </row>
    <row r="32" spans="2:8" ht="14.25">
      <c r="B32" s="12"/>
      <c r="C32" s="12"/>
      <c r="D32" s="13" t="s">
        <v>34</v>
      </c>
      <c r="E32" s="14">
        <v>1960000</v>
      </c>
      <c r="F32" s="14">
        <v>2107920</v>
      </c>
      <c r="G32" s="14">
        <f t="shared" si="0"/>
        <v>-147920</v>
      </c>
      <c r="H32" s="14"/>
    </row>
    <row r="33" spans="2:8" ht="14.25">
      <c r="B33" s="12"/>
      <c r="C33" s="12"/>
      <c r="D33" s="13" t="s">
        <v>35</v>
      </c>
      <c r="E33" s="14">
        <f>+E34+E35+E36</f>
        <v>1530000</v>
      </c>
      <c r="F33" s="14">
        <f>+F34+F35+F36</f>
        <v>2588189</v>
      </c>
      <c r="G33" s="14">
        <f t="shared" si="0"/>
        <v>-1058189</v>
      </c>
      <c r="H33" s="14"/>
    </row>
    <row r="34" spans="2:8" ht="14.25">
      <c r="B34" s="12"/>
      <c r="C34" s="12"/>
      <c r="D34" s="13" t="s">
        <v>36</v>
      </c>
      <c r="E34" s="14">
        <v>1480000</v>
      </c>
      <c r="F34" s="14">
        <v>2538189</v>
      </c>
      <c r="G34" s="14">
        <f t="shared" si="0"/>
        <v>-1058189</v>
      </c>
      <c r="H34" s="14"/>
    </row>
    <row r="35" spans="2:8" ht="14.25">
      <c r="B35" s="12"/>
      <c r="C35" s="12"/>
      <c r="D35" s="13" t="s">
        <v>37</v>
      </c>
      <c r="E35" s="14">
        <v>50000</v>
      </c>
      <c r="F35" s="14">
        <v>50000</v>
      </c>
      <c r="G35" s="14">
        <f t="shared" si="0"/>
        <v>0</v>
      </c>
      <c r="H35" s="14"/>
    </row>
    <row r="36" spans="2:8" ht="14.25">
      <c r="B36" s="12"/>
      <c r="C36" s="12"/>
      <c r="D36" s="13" t="s">
        <v>38</v>
      </c>
      <c r="E36" s="14"/>
      <c r="F36" s="14"/>
      <c r="G36" s="14">
        <f t="shared" si="0"/>
        <v>0</v>
      </c>
      <c r="H36" s="14"/>
    </row>
    <row r="37" spans="2:8" ht="14.25">
      <c r="B37" s="12"/>
      <c r="C37" s="12"/>
      <c r="D37" s="13" t="s">
        <v>39</v>
      </c>
      <c r="E37" s="14">
        <f>+E38</f>
        <v>13497000</v>
      </c>
      <c r="F37" s="14">
        <f>+F38</f>
        <v>13501770</v>
      </c>
      <c r="G37" s="14">
        <f t="shared" si="0"/>
        <v>-4770</v>
      </c>
      <c r="H37" s="14"/>
    </row>
    <row r="38" spans="2:8" ht="14.25">
      <c r="B38" s="12"/>
      <c r="C38" s="12"/>
      <c r="D38" s="13" t="s">
        <v>35</v>
      </c>
      <c r="E38" s="14">
        <f>+E39</f>
        <v>13497000</v>
      </c>
      <c r="F38" s="14">
        <f>+F39</f>
        <v>13501770</v>
      </c>
      <c r="G38" s="14">
        <f t="shared" si="0"/>
        <v>-4770</v>
      </c>
      <c r="H38" s="14"/>
    </row>
    <row r="39" spans="2:8" ht="14.25">
      <c r="B39" s="12"/>
      <c r="C39" s="12"/>
      <c r="D39" s="13" t="s">
        <v>40</v>
      </c>
      <c r="E39" s="14">
        <v>13497000</v>
      </c>
      <c r="F39" s="14">
        <v>13501770</v>
      </c>
      <c r="G39" s="14">
        <f t="shared" si="0"/>
        <v>-4770</v>
      </c>
      <c r="H39" s="14"/>
    </row>
    <row r="40" spans="2:8" ht="14.25">
      <c r="B40" s="12"/>
      <c r="C40" s="12"/>
      <c r="D40" s="13" t="s">
        <v>41</v>
      </c>
      <c r="E40" s="14">
        <v>200000</v>
      </c>
      <c r="F40" s="14">
        <v>200000</v>
      </c>
      <c r="G40" s="14">
        <f t="shared" si="0"/>
        <v>0</v>
      </c>
      <c r="H40" s="14"/>
    </row>
    <row r="41" spans="2:8" ht="14.25">
      <c r="B41" s="12"/>
      <c r="C41" s="12"/>
      <c r="D41" s="13" t="s">
        <v>42</v>
      </c>
      <c r="E41" s="14">
        <v>2000</v>
      </c>
      <c r="F41" s="14">
        <v>3100</v>
      </c>
      <c r="G41" s="14">
        <f t="shared" si="0"/>
        <v>-1100</v>
      </c>
      <c r="H41" s="14"/>
    </row>
    <row r="42" spans="2:8" ht="14.25">
      <c r="B42" s="12"/>
      <c r="C42" s="12"/>
      <c r="D42" s="13" t="s">
        <v>43</v>
      </c>
      <c r="E42" s="14">
        <f>+E43+E44+E45+E46</f>
        <v>1502000</v>
      </c>
      <c r="F42" s="14">
        <f>+F43+F44+F45+F46</f>
        <v>1977493</v>
      </c>
      <c r="G42" s="14">
        <f t="shared" si="0"/>
        <v>-475493</v>
      </c>
      <c r="H42" s="14"/>
    </row>
    <row r="43" spans="2:8" ht="14.25">
      <c r="B43" s="12"/>
      <c r="C43" s="12"/>
      <c r="D43" s="13" t="s">
        <v>44</v>
      </c>
      <c r="E43" s="14">
        <v>20000</v>
      </c>
      <c r="F43" s="14">
        <v>68000</v>
      </c>
      <c r="G43" s="14">
        <f t="shared" si="0"/>
        <v>-48000</v>
      </c>
      <c r="H43" s="14"/>
    </row>
    <row r="44" spans="2:8" ht="14.25">
      <c r="B44" s="12"/>
      <c r="C44" s="12"/>
      <c r="D44" s="13" t="s">
        <v>45</v>
      </c>
      <c r="E44" s="14"/>
      <c r="F44" s="14"/>
      <c r="G44" s="14">
        <f t="shared" si="0"/>
        <v>0</v>
      </c>
      <c r="H44" s="14"/>
    </row>
    <row r="45" spans="2:8" ht="14.25">
      <c r="B45" s="12"/>
      <c r="C45" s="12"/>
      <c r="D45" s="13" t="s">
        <v>46</v>
      </c>
      <c r="E45" s="14">
        <v>1481000</v>
      </c>
      <c r="F45" s="14">
        <v>1814104</v>
      </c>
      <c r="G45" s="14">
        <f t="shared" si="0"/>
        <v>-333104</v>
      </c>
      <c r="H45" s="14"/>
    </row>
    <row r="46" spans="2:8" ht="14.25">
      <c r="B46" s="12"/>
      <c r="C46" s="12"/>
      <c r="D46" s="13" t="s">
        <v>47</v>
      </c>
      <c r="E46" s="14">
        <v>1000</v>
      </c>
      <c r="F46" s="14">
        <v>95389</v>
      </c>
      <c r="G46" s="14">
        <f t="shared" si="0"/>
        <v>-94389</v>
      </c>
      <c r="H46" s="14"/>
    </row>
    <row r="47" spans="2:8" ht="14.25">
      <c r="B47" s="12"/>
      <c r="C47" s="15"/>
      <c r="D47" s="16" t="s">
        <v>48</v>
      </c>
      <c r="E47" s="17">
        <f>+E6+E37+E40+E41+E42</f>
        <v>264893000</v>
      </c>
      <c r="F47" s="17">
        <f>+F6+F37+F40+F41+F42</f>
        <v>269553159</v>
      </c>
      <c r="G47" s="17">
        <f t="shared" si="0"/>
        <v>-4660159</v>
      </c>
      <c r="H47" s="17"/>
    </row>
    <row r="48" spans="2:8" ht="14.25">
      <c r="B48" s="12"/>
      <c r="C48" s="9" t="s">
        <v>49</v>
      </c>
      <c r="D48" s="13" t="s">
        <v>50</v>
      </c>
      <c r="E48" s="14">
        <f>+E49+E50+E51+E52+E53+E54</f>
        <v>205879000</v>
      </c>
      <c r="F48" s="14">
        <f>+F49+F50+F51+F52+F53+F54</f>
        <v>205002673</v>
      </c>
      <c r="G48" s="14">
        <f t="shared" si="0"/>
        <v>876327</v>
      </c>
      <c r="H48" s="14"/>
    </row>
    <row r="49" spans="2:8" ht="14.25">
      <c r="B49" s="12"/>
      <c r="C49" s="12"/>
      <c r="D49" s="13" t="s">
        <v>51</v>
      </c>
      <c r="E49" s="14"/>
      <c r="F49" s="14"/>
      <c r="G49" s="14">
        <f t="shared" si="0"/>
        <v>0</v>
      </c>
      <c r="H49" s="14"/>
    </row>
    <row r="50" spans="2:8" ht="14.25">
      <c r="B50" s="12"/>
      <c r="C50" s="12"/>
      <c r="D50" s="13" t="s">
        <v>52</v>
      </c>
      <c r="E50" s="14">
        <v>122330000</v>
      </c>
      <c r="F50" s="14">
        <v>121783177</v>
      </c>
      <c r="G50" s="14">
        <f t="shared" si="0"/>
        <v>546823</v>
      </c>
      <c r="H50" s="14"/>
    </row>
    <row r="51" spans="2:8" ht="14.25">
      <c r="B51" s="12"/>
      <c r="C51" s="12"/>
      <c r="D51" s="13" t="s">
        <v>53</v>
      </c>
      <c r="E51" s="14">
        <v>30493000</v>
      </c>
      <c r="F51" s="14">
        <v>30467019</v>
      </c>
      <c r="G51" s="14">
        <f t="shared" si="0"/>
        <v>25981</v>
      </c>
      <c r="H51" s="14"/>
    </row>
    <row r="52" spans="2:8" ht="14.25">
      <c r="B52" s="12"/>
      <c r="C52" s="12"/>
      <c r="D52" s="13" t="s">
        <v>54</v>
      </c>
      <c r="E52" s="14">
        <v>24303000</v>
      </c>
      <c r="F52" s="14">
        <v>24209564</v>
      </c>
      <c r="G52" s="14">
        <f t="shared" si="0"/>
        <v>93436</v>
      </c>
      <c r="H52" s="14"/>
    </row>
    <row r="53" spans="2:8" ht="14.25">
      <c r="B53" s="12"/>
      <c r="C53" s="12"/>
      <c r="D53" s="13" t="s">
        <v>55</v>
      </c>
      <c r="E53" s="14">
        <v>1655000</v>
      </c>
      <c r="F53" s="14">
        <v>1639872</v>
      </c>
      <c r="G53" s="14">
        <f t="shared" si="0"/>
        <v>15128</v>
      </c>
      <c r="H53" s="14"/>
    </row>
    <row r="54" spans="2:8" ht="14.25">
      <c r="B54" s="12"/>
      <c r="C54" s="12"/>
      <c r="D54" s="13" t="s">
        <v>56</v>
      </c>
      <c r="E54" s="14">
        <v>27098000</v>
      </c>
      <c r="F54" s="14">
        <v>26903041</v>
      </c>
      <c r="G54" s="14">
        <f t="shared" si="0"/>
        <v>194959</v>
      </c>
      <c r="H54" s="14"/>
    </row>
    <row r="55" spans="2:8" ht="14.25">
      <c r="B55" s="12"/>
      <c r="C55" s="12"/>
      <c r="D55" s="13" t="s">
        <v>57</v>
      </c>
      <c r="E55" s="14">
        <f>+E56+E57+E58+E59+E60+E61+E62+E63+E64+E65+E66+E67+E68</f>
        <v>46982000</v>
      </c>
      <c r="F55" s="14">
        <f>+F56+F57+F58+F59+F60+F61+F62+F63+F64+F65+F66+F67+F68</f>
        <v>45437702</v>
      </c>
      <c r="G55" s="14">
        <f t="shared" si="0"/>
        <v>1544298</v>
      </c>
      <c r="H55" s="14"/>
    </row>
    <row r="56" spans="2:8" ht="14.25">
      <c r="B56" s="12"/>
      <c r="C56" s="12"/>
      <c r="D56" s="13" t="s">
        <v>58</v>
      </c>
      <c r="E56" s="14">
        <v>15039000</v>
      </c>
      <c r="F56" s="14">
        <v>14764276</v>
      </c>
      <c r="G56" s="14">
        <f t="shared" si="0"/>
        <v>274724</v>
      </c>
      <c r="H56" s="14"/>
    </row>
    <row r="57" spans="2:8" ht="14.25">
      <c r="B57" s="12"/>
      <c r="C57" s="12"/>
      <c r="D57" s="13" t="s">
        <v>59</v>
      </c>
      <c r="E57" s="14">
        <v>2991000</v>
      </c>
      <c r="F57" s="14">
        <v>2826286</v>
      </c>
      <c r="G57" s="14">
        <f t="shared" si="0"/>
        <v>164714</v>
      </c>
      <c r="H57" s="14"/>
    </row>
    <row r="58" spans="2:8" ht="14.25">
      <c r="B58" s="12"/>
      <c r="C58" s="12"/>
      <c r="D58" s="13" t="s">
        <v>60</v>
      </c>
      <c r="E58" s="14">
        <v>1720000</v>
      </c>
      <c r="F58" s="14">
        <v>1100158</v>
      </c>
      <c r="G58" s="14">
        <f t="shared" si="0"/>
        <v>619842</v>
      </c>
      <c r="H58" s="14"/>
    </row>
    <row r="59" spans="2:8" ht="14.25">
      <c r="B59" s="12"/>
      <c r="C59" s="12"/>
      <c r="D59" s="13" t="s">
        <v>61</v>
      </c>
      <c r="E59" s="14">
        <v>10000</v>
      </c>
      <c r="F59" s="14"/>
      <c r="G59" s="14">
        <f t="shared" si="0"/>
        <v>10000</v>
      </c>
      <c r="H59" s="14"/>
    </row>
    <row r="60" spans="2:8" ht="14.25">
      <c r="B60" s="12"/>
      <c r="C60" s="12"/>
      <c r="D60" s="13" t="s">
        <v>62</v>
      </c>
      <c r="E60" s="14">
        <v>442000</v>
      </c>
      <c r="F60" s="14">
        <v>449451</v>
      </c>
      <c r="G60" s="14">
        <f t="shared" si="0"/>
        <v>-7451</v>
      </c>
      <c r="H60" s="14"/>
    </row>
    <row r="61" spans="2:8" ht="14.25">
      <c r="B61" s="12"/>
      <c r="C61" s="12"/>
      <c r="D61" s="13" t="s">
        <v>63</v>
      </c>
      <c r="E61" s="14">
        <v>20000</v>
      </c>
      <c r="F61" s="14">
        <v>8518</v>
      </c>
      <c r="G61" s="14">
        <f t="shared" si="0"/>
        <v>11482</v>
      </c>
      <c r="H61" s="14"/>
    </row>
    <row r="62" spans="2:8" ht="14.25">
      <c r="B62" s="12"/>
      <c r="C62" s="12"/>
      <c r="D62" s="13" t="s">
        <v>64</v>
      </c>
      <c r="E62" s="14">
        <v>18620000</v>
      </c>
      <c r="F62" s="14">
        <v>18313333</v>
      </c>
      <c r="G62" s="14">
        <f t="shared" si="0"/>
        <v>306667</v>
      </c>
      <c r="H62" s="14"/>
    </row>
    <row r="63" spans="2:8" ht="14.25">
      <c r="B63" s="12"/>
      <c r="C63" s="12"/>
      <c r="D63" s="13" t="s">
        <v>65</v>
      </c>
      <c r="E63" s="14">
        <v>2000</v>
      </c>
      <c r="F63" s="14">
        <v>1926</v>
      </c>
      <c r="G63" s="14">
        <f t="shared" si="0"/>
        <v>74</v>
      </c>
      <c r="H63" s="14"/>
    </row>
    <row r="64" spans="2:8" ht="14.25">
      <c r="B64" s="12"/>
      <c r="C64" s="12"/>
      <c r="D64" s="13" t="s">
        <v>66</v>
      </c>
      <c r="E64" s="14">
        <v>2255000</v>
      </c>
      <c r="F64" s="14">
        <v>2191047</v>
      </c>
      <c r="G64" s="14">
        <f t="shared" si="0"/>
        <v>63953</v>
      </c>
      <c r="H64" s="14"/>
    </row>
    <row r="65" spans="2:8" ht="14.25">
      <c r="B65" s="12"/>
      <c r="C65" s="12"/>
      <c r="D65" s="13" t="s">
        <v>67</v>
      </c>
      <c r="E65" s="14">
        <v>559000</v>
      </c>
      <c r="F65" s="14">
        <v>531693</v>
      </c>
      <c r="G65" s="14">
        <f t="shared" si="0"/>
        <v>27307</v>
      </c>
      <c r="H65" s="14"/>
    </row>
    <row r="66" spans="2:8" ht="14.25">
      <c r="B66" s="12"/>
      <c r="C66" s="12"/>
      <c r="D66" s="13" t="s">
        <v>68</v>
      </c>
      <c r="E66" s="14">
        <v>2219000</v>
      </c>
      <c r="F66" s="14">
        <v>2195164</v>
      </c>
      <c r="G66" s="14">
        <f t="shared" si="0"/>
        <v>23836</v>
      </c>
      <c r="H66" s="14"/>
    </row>
    <row r="67" spans="2:8" ht="14.25">
      <c r="B67" s="12"/>
      <c r="C67" s="12"/>
      <c r="D67" s="13" t="s">
        <v>69</v>
      </c>
      <c r="E67" s="14">
        <v>3045000</v>
      </c>
      <c r="F67" s="14">
        <v>2995850</v>
      </c>
      <c r="G67" s="14">
        <f t="shared" si="0"/>
        <v>49150</v>
      </c>
      <c r="H67" s="14"/>
    </row>
    <row r="68" spans="2:8" ht="14.25">
      <c r="B68" s="12"/>
      <c r="C68" s="12"/>
      <c r="D68" s="13" t="s">
        <v>70</v>
      </c>
      <c r="E68" s="14">
        <v>60000</v>
      </c>
      <c r="F68" s="14">
        <v>60000</v>
      </c>
      <c r="G68" s="14">
        <f t="shared" si="0"/>
        <v>0</v>
      </c>
      <c r="H68" s="14"/>
    </row>
    <row r="69" spans="2:8" ht="14.25">
      <c r="B69" s="12"/>
      <c r="C69" s="12"/>
      <c r="D69" s="13" t="s">
        <v>71</v>
      </c>
      <c r="E69" s="14">
        <f>+E70+E71+E72+E73+E74+E75+E76+E77+E78+E79+E80+E81+E82+E83+E84+E85+E86+E87+E88</f>
        <v>22000000</v>
      </c>
      <c r="F69" s="14">
        <f>+F70+F71+F72+F73+F74+F75+F76+F77+F78+F79+F80+F81+F82+F83+F84+F85+F86+F87+F88</f>
        <v>20667304</v>
      </c>
      <c r="G69" s="14">
        <f t="shared" si="0"/>
        <v>1332696</v>
      </c>
      <c r="H69" s="14"/>
    </row>
    <row r="70" spans="2:8" ht="14.25">
      <c r="B70" s="12"/>
      <c r="C70" s="12"/>
      <c r="D70" s="13" t="s">
        <v>72</v>
      </c>
      <c r="E70" s="14">
        <v>2321000</v>
      </c>
      <c r="F70" s="14">
        <v>2157338</v>
      </c>
      <c r="G70" s="14">
        <f t="shared" si="0"/>
        <v>163662</v>
      </c>
      <c r="H70" s="14"/>
    </row>
    <row r="71" spans="2:8" ht="14.25">
      <c r="B71" s="12"/>
      <c r="C71" s="12"/>
      <c r="D71" s="13" t="s">
        <v>73</v>
      </c>
      <c r="E71" s="14">
        <v>20000</v>
      </c>
      <c r="F71" s="14">
        <v>8110</v>
      </c>
      <c r="G71" s="14">
        <f t="shared" ref="G71:G118" si="1">E71-F71</f>
        <v>11890</v>
      </c>
      <c r="H71" s="14"/>
    </row>
    <row r="72" spans="2:8" ht="14.25">
      <c r="B72" s="12"/>
      <c r="C72" s="12"/>
      <c r="D72" s="13" t="s">
        <v>74</v>
      </c>
      <c r="E72" s="14">
        <v>204000</v>
      </c>
      <c r="F72" s="14">
        <v>106116</v>
      </c>
      <c r="G72" s="14">
        <f t="shared" si="1"/>
        <v>97884</v>
      </c>
      <c r="H72" s="14"/>
    </row>
    <row r="73" spans="2:8" ht="14.25">
      <c r="B73" s="12"/>
      <c r="C73" s="12"/>
      <c r="D73" s="13" t="s">
        <v>75</v>
      </c>
      <c r="E73" s="14">
        <v>329000</v>
      </c>
      <c r="F73" s="14">
        <v>307145</v>
      </c>
      <c r="G73" s="14">
        <f t="shared" si="1"/>
        <v>21855</v>
      </c>
      <c r="H73" s="14"/>
    </row>
    <row r="74" spans="2:8" ht="14.25">
      <c r="B74" s="12"/>
      <c r="C74" s="12"/>
      <c r="D74" s="13" t="s">
        <v>76</v>
      </c>
      <c r="E74" s="14">
        <v>442000</v>
      </c>
      <c r="F74" s="14">
        <v>391776</v>
      </c>
      <c r="G74" s="14">
        <f t="shared" si="1"/>
        <v>50224</v>
      </c>
      <c r="H74" s="14"/>
    </row>
    <row r="75" spans="2:8" ht="14.25">
      <c r="B75" s="12"/>
      <c r="C75" s="12"/>
      <c r="D75" s="13" t="s">
        <v>64</v>
      </c>
      <c r="E75" s="14">
        <v>569000</v>
      </c>
      <c r="F75" s="14">
        <v>596122</v>
      </c>
      <c r="G75" s="14">
        <f t="shared" si="1"/>
        <v>-27122</v>
      </c>
      <c r="H75" s="14"/>
    </row>
    <row r="76" spans="2:8" ht="14.25">
      <c r="B76" s="12"/>
      <c r="C76" s="12"/>
      <c r="D76" s="13" t="s">
        <v>77</v>
      </c>
      <c r="E76" s="14">
        <v>2290000</v>
      </c>
      <c r="F76" s="14">
        <v>1582412</v>
      </c>
      <c r="G76" s="14">
        <f t="shared" si="1"/>
        <v>707588</v>
      </c>
      <c r="H76" s="14"/>
    </row>
    <row r="77" spans="2:8" ht="14.25">
      <c r="B77" s="12"/>
      <c r="C77" s="12"/>
      <c r="D77" s="13" t="s">
        <v>78</v>
      </c>
      <c r="E77" s="14">
        <v>553000</v>
      </c>
      <c r="F77" s="14">
        <v>500175</v>
      </c>
      <c r="G77" s="14">
        <f t="shared" si="1"/>
        <v>52825</v>
      </c>
      <c r="H77" s="14"/>
    </row>
    <row r="78" spans="2:8" ht="14.25">
      <c r="B78" s="12"/>
      <c r="C78" s="12"/>
      <c r="D78" s="13" t="s">
        <v>79</v>
      </c>
      <c r="E78" s="14">
        <v>10000</v>
      </c>
      <c r="F78" s="14">
        <v>3601</v>
      </c>
      <c r="G78" s="14">
        <f t="shared" si="1"/>
        <v>6399</v>
      </c>
      <c r="H78" s="14"/>
    </row>
    <row r="79" spans="2:8" ht="14.25">
      <c r="B79" s="12"/>
      <c r="C79" s="12"/>
      <c r="D79" s="13" t="s">
        <v>80</v>
      </c>
      <c r="E79" s="14">
        <v>33000</v>
      </c>
      <c r="F79" s="14">
        <v>33000</v>
      </c>
      <c r="G79" s="14">
        <f t="shared" si="1"/>
        <v>0</v>
      </c>
      <c r="H79" s="14"/>
    </row>
    <row r="80" spans="2:8" ht="14.25">
      <c r="B80" s="12"/>
      <c r="C80" s="12"/>
      <c r="D80" s="13" t="s">
        <v>81</v>
      </c>
      <c r="E80" s="14">
        <v>9931000</v>
      </c>
      <c r="F80" s="14">
        <v>9935498</v>
      </c>
      <c r="G80" s="14">
        <f t="shared" si="1"/>
        <v>-4498</v>
      </c>
      <c r="H80" s="14"/>
    </row>
    <row r="81" spans="2:8" ht="14.25">
      <c r="B81" s="12"/>
      <c r="C81" s="12"/>
      <c r="D81" s="13" t="s">
        <v>82</v>
      </c>
      <c r="E81" s="14">
        <v>1072000</v>
      </c>
      <c r="F81" s="14">
        <v>1043366</v>
      </c>
      <c r="G81" s="14">
        <f t="shared" si="1"/>
        <v>28634</v>
      </c>
      <c r="H81" s="14"/>
    </row>
    <row r="82" spans="2:8" ht="14.25">
      <c r="B82" s="12"/>
      <c r="C82" s="12"/>
      <c r="D82" s="13" t="s">
        <v>67</v>
      </c>
      <c r="E82" s="14">
        <v>1053000</v>
      </c>
      <c r="F82" s="14">
        <v>987817</v>
      </c>
      <c r="G82" s="14">
        <f t="shared" si="1"/>
        <v>65183</v>
      </c>
      <c r="H82" s="14"/>
    </row>
    <row r="83" spans="2:8" ht="14.25">
      <c r="B83" s="12"/>
      <c r="C83" s="12"/>
      <c r="D83" s="13" t="s">
        <v>68</v>
      </c>
      <c r="E83" s="14">
        <v>1082000</v>
      </c>
      <c r="F83" s="14">
        <v>872367</v>
      </c>
      <c r="G83" s="14">
        <f t="shared" si="1"/>
        <v>209633</v>
      </c>
      <c r="H83" s="14"/>
    </row>
    <row r="84" spans="2:8" ht="14.25">
      <c r="B84" s="12"/>
      <c r="C84" s="12"/>
      <c r="D84" s="13" t="s">
        <v>83</v>
      </c>
      <c r="E84" s="14">
        <v>238000</v>
      </c>
      <c r="F84" s="14">
        <v>235600</v>
      </c>
      <c r="G84" s="14">
        <f t="shared" si="1"/>
        <v>2400</v>
      </c>
      <c r="H84" s="14"/>
    </row>
    <row r="85" spans="2:8" ht="14.25">
      <c r="B85" s="12"/>
      <c r="C85" s="12"/>
      <c r="D85" s="13" t="s">
        <v>84</v>
      </c>
      <c r="E85" s="14">
        <v>1194000</v>
      </c>
      <c r="F85" s="14">
        <v>1294663</v>
      </c>
      <c r="G85" s="14">
        <f t="shared" si="1"/>
        <v>-100663</v>
      </c>
      <c r="H85" s="14"/>
    </row>
    <row r="86" spans="2:8" ht="14.25">
      <c r="B86" s="12"/>
      <c r="C86" s="12"/>
      <c r="D86" s="13" t="s">
        <v>85</v>
      </c>
      <c r="E86" s="14">
        <v>51000</v>
      </c>
      <c r="F86" s="14">
        <v>36289</v>
      </c>
      <c r="G86" s="14">
        <f t="shared" si="1"/>
        <v>14711</v>
      </c>
      <c r="H86" s="14"/>
    </row>
    <row r="87" spans="2:8" ht="14.25">
      <c r="B87" s="12"/>
      <c r="C87" s="12"/>
      <c r="D87" s="13" t="s">
        <v>86</v>
      </c>
      <c r="E87" s="14">
        <v>199000</v>
      </c>
      <c r="F87" s="14">
        <v>198050</v>
      </c>
      <c r="G87" s="14">
        <f t="shared" si="1"/>
        <v>950</v>
      </c>
      <c r="H87" s="14"/>
    </row>
    <row r="88" spans="2:8" ht="14.25">
      <c r="B88" s="12"/>
      <c r="C88" s="12"/>
      <c r="D88" s="13" t="s">
        <v>70</v>
      </c>
      <c r="E88" s="14">
        <v>409000</v>
      </c>
      <c r="F88" s="14">
        <v>377859</v>
      </c>
      <c r="G88" s="14">
        <f t="shared" si="1"/>
        <v>31141</v>
      </c>
      <c r="H88" s="14"/>
    </row>
    <row r="89" spans="2:8" ht="14.25">
      <c r="B89" s="12"/>
      <c r="C89" s="12"/>
      <c r="D89" s="13" t="s">
        <v>87</v>
      </c>
      <c r="E89" s="14">
        <v>130000</v>
      </c>
      <c r="F89" s="14">
        <v>103343</v>
      </c>
      <c r="G89" s="14">
        <f t="shared" si="1"/>
        <v>26657</v>
      </c>
      <c r="H89" s="14"/>
    </row>
    <row r="90" spans="2:8" ht="14.25">
      <c r="B90" s="12"/>
      <c r="C90" s="12"/>
      <c r="D90" s="13" t="s">
        <v>88</v>
      </c>
      <c r="E90" s="14"/>
      <c r="F90" s="14"/>
      <c r="G90" s="14">
        <f t="shared" si="1"/>
        <v>0</v>
      </c>
      <c r="H90" s="14"/>
    </row>
    <row r="91" spans="2:8" ht="14.25">
      <c r="B91" s="12"/>
      <c r="C91" s="12"/>
      <c r="D91" s="13" t="s">
        <v>89</v>
      </c>
      <c r="E91" s="14">
        <f>+E92</f>
        <v>0</v>
      </c>
      <c r="F91" s="14">
        <f>+F92</f>
        <v>0</v>
      </c>
      <c r="G91" s="14">
        <f t="shared" si="1"/>
        <v>0</v>
      </c>
      <c r="H91" s="14"/>
    </row>
    <row r="92" spans="2:8" ht="14.25">
      <c r="B92" s="12"/>
      <c r="C92" s="12"/>
      <c r="D92" s="13" t="s">
        <v>90</v>
      </c>
      <c r="E92" s="14"/>
      <c r="F92" s="14"/>
      <c r="G92" s="14">
        <f t="shared" si="1"/>
        <v>0</v>
      </c>
      <c r="H92" s="14"/>
    </row>
    <row r="93" spans="2:8" ht="14.25">
      <c r="B93" s="12"/>
      <c r="C93" s="12"/>
      <c r="D93" s="13" t="s">
        <v>91</v>
      </c>
      <c r="E93" s="14">
        <f>+E94</f>
        <v>0</v>
      </c>
      <c r="F93" s="14">
        <f>+F94</f>
        <v>0</v>
      </c>
      <c r="G93" s="14">
        <f t="shared" si="1"/>
        <v>0</v>
      </c>
      <c r="H93" s="14"/>
    </row>
    <row r="94" spans="2:8" ht="14.25">
      <c r="B94" s="12"/>
      <c r="C94" s="12"/>
      <c r="D94" s="13" t="s">
        <v>92</v>
      </c>
      <c r="E94" s="14"/>
      <c r="F94" s="14"/>
      <c r="G94" s="14">
        <f t="shared" si="1"/>
        <v>0</v>
      </c>
      <c r="H94" s="14"/>
    </row>
    <row r="95" spans="2:8" ht="14.25">
      <c r="B95" s="12"/>
      <c r="C95" s="15"/>
      <c r="D95" s="16" t="s">
        <v>93</v>
      </c>
      <c r="E95" s="17">
        <f>+E48+E55+E69+E89+E90+E91+E93</f>
        <v>274991000</v>
      </c>
      <c r="F95" s="17">
        <f>+F48+F55+F69+F89+F90+F91+F93</f>
        <v>271211022</v>
      </c>
      <c r="G95" s="17">
        <f t="shared" si="1"/>
        <v>3779978</v>
      </c>
      <c r="H95" s="17"/>
    </row>
    <row r="96" spans="2:8" ht="14.25">
      <c r="B96" s="15"/>
      <c r="C96" s="18" t="s">
        <v>94</v>
      </c>
      <c r="D96" s="19"/>
      <c r="E96" s="20">
        <f xml:space="preserve"> +E47 - E95</f>
        <v>-10098000</v>
      </c>
      <c r="F96" s="20">
        <f xml:space="preserve"> +F47 - F95</f>
        <v>-1657863</v>
      </c>
      <c r="G96" s="20">
        <f t="shared" si="1"/>
        <v>-8440137</v>
      </c>
      <c r="H96" s="20"/>
    </row>
    <row r="97" spans="2:8" ht="14.25">
      <c r="B97" s="9" t="s">
        <v>95</v>
      </c>
      <c r="C97" s="9" t="s">
        <v>10</v>
      </c>
      <c r="D97" s="13" t="s">
        <v>96</v>
      </c>
      <c r="E97" s="14">
        <f>+E98</f>
        <v>0</v>
      </c>
      <c r="F97" s="14">
        <f>+F98</f>
        <v>0</v>
      </c>
      <c r="G97" s="14">
        <f t="shared" si="1"/>
        <v>0</v>
      </c>
      <c r="H97" s="14"/>
    </row>
    <row r="98" spans="2:8" ht="14.25">
      <c r="B98" s="12"/>
      <c r="C98" s="12"/>
      <c r="D98" s="13" t="s">
        <v>97</v>
      </c>
      <c r="E98" s="14"/>
      <c r="F98" s="14"/>
      <c r="G98" s="14">
        <f t="shared" si="1"/>
        <v>0</v>
      </c>
      <c r="H98" s="14"/>
    </row>
    <row r="99" spans="2:8" ht="14.25">
      <c r="B99" s="12"/>
      <c r="C99" s="15"/>
      <c r="D99" s="16" t="s">
        <v>98</v>
      </c>
      <c r="E99" s="17">
        <f>+E97</f>
        <v>0</v>
      </c>
      <c r="F99" s="17">
        <f>+F97</f>
        <v>0</v>
      </c>
      <c r="G99" s="17">
        <f t="shared" si="1"/>
        <v>0</v>
      </c>
      <c r="H99" s="17"/>
    </row>
    <row r="100" spans="2:8" ht="14.25">
      <c r="B100" s="12"/>
      <c r="C100" s="9" t="s">
        <v>49</v>
      </c>
      <c r="D100" s="13" t="s">
        <v>99</v>
      </c>
      <c r="E100" s="14"/>
      <c r="F100" s="14"/>
      <c r="G100" s="14">
        <f t="shared" si="1"/>
        <v>0</v>
      </c>
      <c r="H100" s="14"/>
    </row>
    <row r="101" spans="2:8" ht="14.25">
      <c r="B101" s="12"/>
      <c r="C101" s="12"/>
      <c r="D101" s="13" t="s">
        <v>100</v>
      </c>
      <c r="E101" s="14">
        <f>+E102+E103+E104</f>
        <v>2777000</v>
      </c>
      <c r="F101" s="14">
        <f>+F102+F103+F104</f>
        <v>2635600</v>
      </c>
      <c r="G101" s="14">
        <f t="shared" si="1"/>
        <v>141400</v>
      </c>
      <c r="H101" s="14"/>
    </row>
    <row r="102" spans="2:8" ht="14.25">
      <c r="B102" s="12"/>
      <c r="C102" s="12"/>
      <c r="D102" s="13" t="s">
        <v>101</v>
      </c>
      <c r="E102" s="14"/>
      <c r="F102" s="14"/>
      <c r="G102" s="14">
        <f t="shared" si="1"/>
        <v>0</v>
      </c>
      <c r="H102" s="14"/>
    </row>
    <row r="103" spans="2:8" ht="14.25">
      <c r="B103" s="12"/>
      <c r="C103" s="12"/>
      <c r="D103" s="13" t="s">
        <v>102</v>
      </c>
      <c r="E103" s="14">
        <v>2095000</v>
      </c>
      <c r="F103" s="14">
        <v>1953600</v>
      </c>
      <c r="G103" s="14">
        <f t="shared" si="1"/>
        <v>141400</v>
      </c>
      <c r="H103" s="14"/>
    </row>
    <row r="104" spans="2:8" ht="14.25">
      <c r="B104" s="12"/>
      <c r="C104" s="12"/>
      <c r="D104" s="13" t="s">
        <v>103</v>
      </c>
      <c r="E104" s="14">
        <v>682000</v>
      </c>
      <c r="F104" s="14">
        <v>682000</v>
      </c>
      <c r="G104" s="14">
        <f t="shared" si="1"/>
        <v>0</v>
      </c>
      <c r="H104" s="14"/>
    </row>
    <row r="105" spans="2:8" ht="14.25">
      <c r="B105" s="12"/>
      <c r="C105" s="12"/>
      <c r="D105" s="13" t="s">
        <v>104</v>
      </c>
      <c r="E105" s="14">
        <f>+E106+E107</f>
        <v>1000</v>
      </c>
      <c r="F105" s="14">
        <f>+F106+F107</f>
        <v>1000</v>
      </c>
      <c r="G105" s="14">
        <f t="shared" si="1"/>
        <v>0</v>
      </c>
      <c r="H105" s="14"/>
    </row>
    <row r="106" spans="2:8" ht="14.25">
      <c r="B106" s="12"/>
      <c r="C106" s="12"/>
      <c r="D106" s="13" t="s">
        <v>105</v>
      </c>
      <c r="E106" s="14"/>
      <c r="F106" s="14"/>
      <c r="G106" s="14">
        <f t="shared" si="1"/>
        <v>0</v>
      </c>
      <c r="H106" s="14"/>
    </row>
    <row r="107" spans="2:8" ht="14.25">
      <c r="B107" s="12"/>
      <c r="C107" s="12"/>
      <c r="D107" s="13" t="s">
        <v>106</v>
      </c>
      <c r="E107" s="14">
        <v>1000</v>
      </c>
      <c r="F107" s="14">
        <v>1000</v>
      </c>
      <c r="G107" s="14">
        <f t="shared" si="1"/>
        <v>0</v>
      </c>
      <c r="H107" s="14"/>
    </row>
    <row r="108" spans="2:8" ht="14.25">
      <c r="B108" s="12"/>
      <c r="C108" s="15"/>
      <c r="D108" s="16" t="s">
        <v>107</v>
      </c>
      <c r="E108" s="17">
        <f>+E100+E101+E105</f>
        <v>2778000</v>
      </c>
      <c r="F108" s="17">
        <f>+F100+F101+F105</f>
        <v>2636600</v>
      </c>
      <c r="G108" s="17">
        <f t="shared" si="1"/>
        <v>141400</v>
      </c>
      <c r="H108" s="17"/>
    </row>
    <row r="109" spans="2:8" ht="14.25">
      <c r="B109" s="15"/>
      <c r="C109" s="21" t="s">
        <v>108</v>
      </c>
      <c r="D109" s="19"/>
      <c r="E109" s="20">
        <f xml:space="preserve"> +E99 - E108</f>
        <v>-2778000</v>
      </c>
      <c r="F109" s="20">
        <f xml:space="preserve"> +F99 - F108</f>
        <v>-2636600</v>
      </c>
      <c r="G109" s="20">
        <f t="shared" si="1"/>
        <v>-141400</v>
      </c>
      <c r="H109" s="20"/>
    </row>
    <row r="110" spans="2:8" ht="14.25">
      <c r="B110" s="9" t="s">
        <v>109</v>
      </c>
      <c r="C110" s="9" t="s">
        <v>10</v>
      </c>
      <c r="D110" s="13" t="s">
        <v>110</v>
      </c>
      <c r="E110" s="14">
        <f>+E111</f>
        <v>1108000</v>
      </c>
      <c r="F110" s="14">
        <f>+F111</f>
        <v>1143983</v>
      </c>
      <c r="G110" s="14">
        <f t="shared" si="1"/>
        <v>-35983</v>
      </c>
      <c r="H110" s="14"/>
    </row>
    <row r="111" spans="2:8" ht="14.25">
      <c r="B111" s="12"/>
      <c r="C111" s="12"/>
      <c r="D111" s="13" t="s">
        <v>111</v>
      </c>
      <c r="E111" s="14">
        <v>1108000</v>
      </c>
      <c r="F111" s="14">
        <v>1143983</v>
      </c>
      <c r="G111" s="14">
        <f t="shared" si="1"/>
        <v>-35983</v>
      </c>
      <c r="H111" s="14"/>
    </row>
    <row r="112" spans="2:8" ht="14.25">
      <c r="B112" s="12"/>
      <c r="C112" s="15"/>
      <c r="D112" s="16" t="s">
        <v>112</v>
      </c>
      <c r="E112" s="17">
        <f>+E110</f>
        <v>1108000</v>
      </c>
      <c r="F112" s="17">
        <f>+F110</f>
        <v>1143983</v>
      </c>
      <c r="G112" s="17">
        <f t="shared" si="1"/>
        <v>-35983</v>
      </c>
      <c r="H112" s="17"/>
    </row>
    <row r="113" spans="2:8" ht="14.25">
      <c r="B113" s="12"/>
      <c r="C113" s="9" t="s">
        <v>49</v>
      </c>
      <c r="D113" s="13" t="s">
        <v>113</v>
      </c>
      <c r="E113" s="14">
        <f>+E114+E115+E116</f>
        <v>2322000</v>
      </c>
      <c r="F113" s="14">
        <f>+F114+F115+F116</f>
        <v>2314602</v>
      </c>
      <c r="G113" s="14">
        <f t="shared" si="1"/>
        <v>7398</v>
      </c>
      <c r="H113" s="14"/>
    </row>
    <row r="114" spans="2:8" ht="14.25">
      <c r="B114" s="12"/>
      <c r="C114" s="12"/>
      <c r="D114" s="13" t="s">
        <v>114</v>
      </c>
      <c r="E114" s="14">
        <v>2322000</v>
      </c>
      <c r="F114" s="14">
        <v>2314602</v>
      </c>
      <c r="G114" s="14">
        <f t="shared" si="1"/>
        <v>7398</v>
      </c>
      <c r="H114" s="14"/>
    </row>
    <row r="115" spans="2:8" ht="14.25">
      <c r="B115" s="12"/>
      <c r="C115" s="12"/>
      <c r="D115" s="13" t="s">
        <v>115</v>
      </c>
      <c r="E115" s="14"/>
      <c r="F115" s="14"/>
      <c r="G115" s="14">
        <f t="shared" si="1"/>
        <v>0</v>
      </c>
      <c r="H115" s="14"/>
    </row>
    <row r="116" spans="2:8" ht="14.25">
      <c r="B116" s="12"/>
      <c r="C116" s="12"/>
      <c r="D116" s="13" t="s">
        <v>116</v>
      </c>
      <c r="E116" s="14"/>
      <c r="F116" s="14"/>
      <c r="G116" s="14">
        <f t="shared" si="1"/>
        <v>0</v>
      </c>
      <c r="H116" s="14"/>
    </row>
    <row r="117" spans="2:8" ht="14.25">
      <c r="B117" s="12"/>
      <c r="C117" s="15"/>
      <c r="D117" s="22" t="s">
        <v>117</v>
      </c>
      <c r="E117" s="23">
        <f>+E113</f>
        <v>2322000</v>
      </c>
      <c r="F117" s="23">
        <f>+F113</f>
        <v>2314602</v>
      </c>
      <c r="G117" s="23">
        <f t="shared" si="1"/>
        <v>7398</v>
      </c>
      <c r="H117" s="23"/>
    </row>
    <row r="118" spans="2:8" ht="14.25">
      <c r="B118" s="15"/>
      <c r="C118" s="21" t="s">
        <v>118</v>
      </c>
      <c r="D118" s="19"/>
      <c r="E118" s="20">
        <f xml:space="preserve"> +E112 - E117</f>
        <v>-1214000</v>
      </c>
      <c r="F118" s="20">
        <f xml:space="preserve"> +F112 - F117</f>
        <v>-1170619</v>
      </c>
      <c r="G118" s="20">
        <f t="shared" si="1"/>
        <v>-43381</v>
      </c>
      <c r="H118" s="20"/>
    </row>
    <row r="119" spans="2:8" ht="14.25">
      <c r="B119" s="24" t="s">
        <v>119</v>
      </c>
      <c r="C119" s="25"/>
      <c r="D119" s="26"/>
      <c r="E119" s="27">
        <v>500000</v>
      </c>
      <c r="F119" s="27"/>
      <c r="G119" s="27">
        <f>E119 + E120</f>
        <v>500000</v>
      </c>
      <c r="H119" s="27"/>
    </row>
    <row r="120" spans="2:8" ht="14.25">
      <c r="B120" s="28"/>
      <c r="C120" s="29"/>
      <c r="D120" s="30"/>
      <c r="E120" s="31"/>
      <c r="F120" s="31"/>
      <c r="G120" s="31"/>
      <c r="H120" s="31"/>
    </row>
    <row r="121" spans="2:8" ht="14.25">
      <c r="B121" s="21" t="s">
        <v>120</v>
      </c>
      <c r="C121" s="18"/>
      <c r="D121" s="19"/>
      <c r="E121" s="20">
        <f xml:space="preserve"> +E96 +E109 +E118 - (E119 + E120)</f>
        <v>-14590000</v>
      </c>
      <c r="F121" s="20">
        <f xml:space="preserve"> +F96 +F109 +F118 - (F119 + F120)</f>
        <v>-5465082</v>
      </c>
      <c r="G121" s="20">
        <f t="shared" ref="G121:G123" si="2">E121-F121</f>
        <v>-9124918</v>
      </c>
      <c r="H121" s="20"/>
    </row>
    <row r="122" spans="2:8" ht="14.25">
      <c r="B122" s="21" t="s">
        <v>121</v>
      </c>
      <c r="C122" s="18"/>
      <c r="D122" s="19"/>
      <c r="E122" s="20">
        <v>127682031</v>
      </c>
      <c r="F122" s="20">
        <v>127682031</v>
      </c>
      <c r="G122" s="20">
        <f t="shared" si="2"/>
        <v>0</v>
      </c>
      <c r="H122" s="20"/>
    </row>
    <row r="123" spans="2:8" ht="14.25">
      <c r="B123" s="21" t="s">
        <v>122</v>
      </c>
      <c r="C123" s="18"/>
      <c r="D123" s="19"/>
      <c r="E123" s="20">
        <f xml:space="preserve"> +E121 +E122</f>
        <v>113092031</v>
      </c>
      <c r="F123" s="20">
        <f xml:space="preserve"> +F121 +F122</f>
        <v>122216949</v>
      </c>
      <c r="G123" s="20">
        <f t="shared" si="2"/>
        <v>-9124918</v>
      </c>
      <c r="H123" s="20"/>
    </row>
    <row r="124" spans="2:8" ht="14.25">
      <c r="B124" s="32"/>
      <c r="C124" s="32"/>
      <c r="D124" s="32"/>
      <c r="E124" s="32"/>
      <c r="F124" s="32"/>
      <c r="G124" s="32"/>
      <c r="H124" s="32"/>
    </row>
    <row r="125" spans="2:8" ht="14.25">
      <c r="B125" s="32"/>
      <c r="C125" s="32"/>
      <c r="D125" s="32"/>
      <c r="E125" s="32"/>
      <c r="F125" s="32"/>
      <c r="G125" s="32"/>
      <c r="H125" s="32"/>
    </row>
    <row r="126" spans="2:8" ht="14.25">
      <c r="B126" s="32"/>
      <c r="C126" s="32"/>
      <c r="D126" s="32"/>
      <c r="E126" s="32"/>
      <c r="F126" s="32"/>
      <c r="G126" s="32"/>
      <c r="H126" s="32"/>
    </row>
    <row r="127" spans="2:8" ht="14.25">
      <c r="B127" s="32"/>
      <c r="C127" s="32"/>
      <c r="D127" s="32"/>
      <c r="E127" s="32"/>
      <c r="F127" s="32"/>
      <c r="G127" s="32"/>
      <c r="H127" s="32"/>
    </row>
    <row r="128" spans="2:8" ht="14.25">
      <c r="B128" s="32"/>
      <c r="C128" s="32"/>
      <c r="D128" s="32"/>
      <c r="E128" s="32"/>
      <c r="F128" s="32"/>
      <c r="G128" s="32"/>
      <c r="H128" s="32"/>
    </row>
    <row r="129" spans="2:8" ht="14.25">
      <c r="B129" s="32"/>
      <c r="C129" s="32"/>
      <c r="D129" s="32"/>
      <c r="E129" s="32"/>
      <c r="F129" s="32"/>
      <c r="G129" s="32"/>
      <c r="H129" s="32"/>
    </row>
    <row r="130" spans="2:8" ht="14.25">
      <c r="B130" s="32"/>
      <c r="C130" s="32"/>
      <c r="D130" s="32"/>
      <c r="E130" s="32"/>
      <c r="F130" s="32"/>
      <c r="G130" s="32"/>
      <c r="H130" s="32"/>
    </row>
    <row r="131" spans="2:8" ht="14.25">
      <c r="B131" s="32"/>
      <c r="C131" s="32"/>
      <c r="D131" s="32"/>
      <c r="E131" s="32"/>
      <c r="F131" s="32"/>
      <c r="G131" s="32"/>
      <c r="H131" s="32"/>
    </row>
    <row r="132" spans="2:8" ht="14.25">
      <c r="B132" s="32"/>
      <c r="C132" s="32"/>
      <c r="D132" s="32"/>
      <c r="E132" s="32"/>
      <c r="F132" s="32"/>
      <c r="G132" s="32"/>
      <c r="H132" s="32"/>
    </row>
    <row r="133" spans="2:8" ht="14.25">
      <c r="B133" s="32"/>
      <c r="C133" s="32"/>
      <c r="D133" s="32"/>
      <c r="E133" s="32"/>
      <c r="F133" s="32"/>
      <c r="G133" s="32"/>
      <c r="H133" s="32"/>
    </row>
  </sheetData>
  <mergeCells count="12">
    <mergeCell ref="B97:B109"/>
    <mergeCell ref="C97:C99"/>
    <mergeCell ref="C100:C108"/>
    <mergeCell ref="B110:B118"/>
    <mergeCell ref="C110:C112"/>
    <mergeCell ref="C113:C117"/>
    <mergeCell ref="B2:H2"/>
    <mergeCell ref="B3:H3"/>
    <mergeCell ref="B5:D5"/>
    <mergeCell ref="B6:B96"/>
    <mergeCell ref="C6:C47"/>
    <mergeCell ref="C48:C95"/>
  </mergeCells>
  <phoneticPr fontId="2"/>
  <pageMargins left="0.7" right="0.7" top="0.75" bottom="0.75" header="0.3" footer="0.3"/>
  <pageSetup paperSize="9" fitToHeight="0" orientation="portrait" r:id="rId1"/>
  <headerFooter>
    <oddHeader>&amp;L社会福祉法人　多度津福祉会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A拠点</vt:lpstr>
      <vt:lpstr>B拠点</vt:lpstr>
      <vt:lpstr>A拠点!Print_Titles</vt:lpstr>
      <vt:lpstr>B拠点!Print_Titles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user3</cp:lastModifiedBy>
  <dcterms:created xsi:type="dcterms:W3CDTF">2023-05-23T03:26:39Z</dcterms:created>
  <dcterms:modified xsi:type="dcterms:W3CDTF">2023-05-23T03:26:40Z</dcterms:modified>
</cp:coreProperties>
</file>