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ukushisv\桃陵苑共有データ\事務所\坂倉\財務諸表等電子開示システム\令和5年4月\20230523出力\"/>
    </mc:Choice>
  </mc:AlternateContent>
  <xr:revisionPtr revIDLastSave="0" documentId="8_{6C2ABDEB-504C-468E-9376-23A8C700F803}" xr6:coauthVersionLast="47" xr6:coauthVersionMax="47" xr10:uidLastSave="{00000000-0000-0000-0000-000000000000}"/>
  <bookViews>
    <workbookView xWindow="-120" yWindow="-120" windowWidth="19440" windowHeight="15000" activeTab="1" xr2:uid="{BEE5763D-0E76-4EA8-892A-2D924A5D8D7F}"/>
  </bookViews>
  <sheets>
    <sheet name="A拠点" sheetId="1" r:id="rId1"/>
    <sheet name="B拠点" sheetId="2" r:id="rId2"/>
  </sheets>
  <definedNames>
    <definedName name="_xlnm.Print_Titles" localSheetId="0">A拠点!$1:$5</definedName>
    <definedName name="_xlnm.Print_Titles" localSheetId="1">B拠点!$1:$5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5" i="2" l="1"/>
  <c r="G124" i="2"/>
  <c r="F123" i="2"/>
  <c r="E123" i="2"/>
  <c r="G123" i="2" s="1"/>
  <c r="G122" i="2"/>
  <c r="G121" i="2"/>
  <c r="G119" i="2"/>
  <c r="G115" i="2"/>
  <c r="G114" i="2"/>
  <c r="G113" i="2"/>
  <c r="G112" i="2"/>
  <c r="G111" i="2"/>
  <c r="F110" i="2"/>
  <c r="G110" i="2" s="1"/>
  <c r="E110" i="2"/>
  <c r="E116" i="2" s="1"/>
  <c r="E109" i="2"/>
  <c r="G108" i="2"/>
  <c r="G107" i="2"/>
  <c r="F106" i="2"/>
  <c r="G106" i="2" s="1"/>
  <c r="E106" i="2"/>
  <c r="G105" i="2"/>
  <c r="F104" i="2"/>
  <c r="F109" i="2" s="1"/>
  <c r="E104" i="2"/>
  <c r="G100" i="2"/>
  <c r="F99" i="2"/>
  <c r="F101" i="2" s="1"/>
  <c r="E99" i="2"/>
  <c r="G99" i="2" s="1"/>
  <c r="G98" i="2"/>
  <c r="E97" i="2"/>
  <c r="G96" i="2"/>
  <c r="G95" i="2"/>
  <c r="G94" i="2"/>
  <c r="G93" i="2"/>
  <c r="F93" i="2"/>
  <c r="F97" i="2" s="1"/>
  <c r="F102" i="2" s="1"/>
  <c r="E93" i="2"/>
  <c r="G92" i="2"/>
  <c r="F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F66" i="2"/>
  <c r="G66" i="2" s="1"/>
  <c r="E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F52" i="2"/>
  <c r="G52" i="2" s="1"/>
  <c r="E52" i="2"/>
  <c r="G51" i="2"/>
  <c r="G50" i="2"/>
  <c r="G49" i="2"/>
  <c r="G48" i="2"/>
  <c r="G47" i="2"/>
  <c r="G46" i="2"/>
  <c r="G45" i="2"/>
  <c r="G44" i="2"/>
  <c r="G43" i="2"/>
  <c r="F43" i="2"/>
  <c r="E43" i="2"/>
  <c r="E90" i="2" s="1"/>
  <c r="G90" i="2" s="1"/>
  <c r="G41" i="2"/>
  <c r="G40" i="2"/>
  <c r="G39" i="2"/>
  <c r="F38" i="2"/>
  <c r="G38" i="2" s="1"/>
  <c r="E38" i="2"/>
  <c r="E37" i="2"/>
  <c r="G36" i="2"/>
  <c r="G35" i="2"/>
  <c r="G34" i="2"/>
  <c r="F33" i="2"/>
  <c r="E33" i="2"/>
  <c r="G33" i="2" s="1"/>
  <c r="G32" i="2"/>
  <c r="G31" i="2"/>
  <c r="G30" i="2"/>
  <c r="G29" i="2"/>
  <c r="G28" i="2"/>
  <c r="G27" i="2"/>
  <c r="F26" i="2"/>
  <c r="F6" i="2" s="1"/>
  <c r="E26" i="2"/>
  <c r="G26" i="2" s="1"/>
  <c r="G25" i="2"/>
  <c r="G24" i="2"/>
  <c r="G23" i="2"/>
  <c r="F22" i="2"/>
  <c r="G22" i="2" s="1"/>
  <c r="E22" i="2"/>
  <c r="G21" i="2"/>
  <c r="F20" i="2"/>
  <c r="G20" i="2" s="1"/>
  <c r="E20" i="2"/>
  <c r="G19" i="2"/>
  <c r="G18" i="2"/>
  <c r="F17" i="2"/>
  <c r="E17" i="2"/>
  <c r="G17" i="2" s="1"/>
  <c r="G16" i="2"/>
  <c r="G15" i="2"/>
  <c r="G14" i="2"/>
  <c r="G13" i="2"/>
  <c r="G12" i="2"/>
  <c r="F11" i="2"/>
  <c r="E11" i="2"/>
  <c r="G11" i="2" s="1"/>
  <c r="G10" i="2"/>
  <c r="G9" i="2"/>
  <c r="G8" i="2"/>
  <c r="G7" i="2"/>
  <c r="F7" i="2"/>
  <c r="E7" i="2"/>
  <c r="E6" i="2" s="1"/>
  <c r="G125" i="1"/>
  <c r="G124" i="1"/>
  <c r="F123" i="1"/>
  <c r="E123" i="1"/>
  <c r="G123" i="1" s="1"/>
  <c r="G122" i="1"/>
  <c r="G121" i="1"/>
  <c r="G119" i="1"/>
  <c r="G115" i="1"/>
  <c r="G114" i="1"/>
  <c r="G113" i="1"/>
  <c r="G112" i="1"/>
  <c r="G111" i="1"/>
  <c r="F110" i="1"/>
  <c r="F116" i="1" s="1"/>
  <c r="F117" i="1" s="1"/>
  <c r="E110" i="1"/>
  <c r="G110" i="1" s="1"/>
  <c r="F109" i="1"/>
  <c r="G108" i="1"/>
  <c r="G107" i="1"/>
  <c r="F106" i="1"/>
  <c r="E106" i="1"/>
  <c r="G106" i="1" s="1"/>
  <c r="G105" i="1"/>
  <c r="F104" i="1"/>
  <c r="E104" i="1"/>
  <c r="G104" i="1" s="1"/>
  <c r="G100" i="1"/>
  <c r="F99" i="1"/>
  <c r="F101" i="1" s="1"/>
  <c r="E99" i="1"/>
  <c r="E101" i="1" s="1"/>
  <c r="G98" i="1"/>
  <c r="F97" i="1"/>
  <c r="E97" i="1"/>
  <c r="G97" i="1" s="1"/>
  <c r="G96" i="1"/>
  <c r="G95" i="1"/>
  <c r="G94" i="1"/>
  <c r="F93" i="1"/>
  <c r="G93" i="1" s="1"/>
  <c r="E93" i="1"/>
  <c r="G92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F66" i="1"/>
  <c r="E66" i="1"/>
  <c r="G66" i="1" s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F52" i="1"/>
  <c r="E52" i="1"/>
  <c r="E90" i="1" s="1"/>
  <c r="G90" i="1" s="1"/>
  <c r="G51" i="1"/>
  <c r="G50" i="1"/>
  <c r="G49" i="1"/>
  <c r="G48" i="1"/>
  <c r="G47" i="1"/>
  <c r="G46" i="1"/>
  <c r="G45" i="1"/>
  <c r="G44" i="1"/>
  <c r="F43" i="1"/>
  <c r="F90" i="1" s="1"/>
  <c r="E43" i="1"/>
  <c r="G41" i="1"/>
  <c r="G40" i="1"/>
  <c r="G39" i="1"/>
  <c r="F38" i="1"/>
  <c r="E38" i="1"/>
  <c r="G38" i="1" s="1"/>
  <c r="F37" i="1"/>
  <c r="G36" i="1"/>
  <c r="G35" i="1"/>
  <c r="G34" i="1"/>
  <c r="F33" i="1"/>
  <c r="E33" i="1"/>
  <c r="G33" i="1" s="1"/>
  <c r="G32" i="1"/>
  <c r="G31" i="1"/>
  <c r="G30" i="1"/>
  <c r="G29" i="1"/>
  <c r="G28" i="1"/>
  <c r="G27" i="1"/>
  <c r="G26" i="1"/>
  <c r="F26" i="1"/>
  <c r="E26" i="1"/>
  <c r="G25" i="1"/>
  <c r="G24" i="1"/>
  <c r="G23" i="1"/>
  <c r="F22" i="1"/>
  <c r="E22" i="1"/>
  <c r="G22" i="1" s="1"/>
  <c r="G21" i="1"/>
  <c r="F20" i="1"/>
  <c r="E20" i="1"/>
  <c r="G20" i="1" s="1"/>
  <c r="G19" i="1"/>
  <c r="G18" i="1"/>
  <c r="F17" i="1"/>
  <c r="E17" i="1"/>
  <c r="G17" i="1" s="1"/>
  <c r="G16" i="1"/>
  <c r="G15" i="1"/>
  <c r="G14" i="1"/>
  <c r="G13" i="1"/>
  <c r="G12" i="1"/>
  <c r="F11" i="1"/>
  <c r="E11" i="1"/>
  <c r="G11" i="1" s="1"/>
  <c r="G10" i="1"/>
  <c r="G9" i="1"/>
  <c r="G8" i="1"/>
  <c r="F7" i="1"/>
  <c r="G7" i="1" s="1"/>
  <c r="E7" i="1"/>
  <c r="F42" i="2" l="1"/>
  <c r="F91" i="2" s="1"/>
  <c r="F103" i="2" s="1"/>
  <c r="E102" i="1"/>
  <c r="G102" i="1" s="1"/>
  <c r="G101" i="1"/>
  <c r="E102" i="2"/>
  <c r="G102" i="2" s="1"/>
  <c r="E42" i="2"/>
  <c r="G6" i="2"/>
  <c r="E117" i="2"/>
  <c r="F102" i="1"/>
  <c r="G109" i="2"/>
  <c r="E116" i="1"/>
  <c r="G116" i="1" s="1"/>
  <c r="E101" i="2"/>
  <c r="G101" i="2" s="1"/>
  <c r="E37" i="1"/>
  <c r="G37" i="1" s="1"/>
  <c r="G99" i="1"/>
  <c r="E109" i="1"/>
  <c r="E6" i="1"/>
  <c r="G52" i="1"/>
  <c r="G97" i="2"/>
  <c r="F116" i="2"/>
  <c r="F117" i="2" s="1"/>
  <c r="F6" i="1"/>
  <c r="F42" i="1" s="1"/>
  <c r="F91" i="1" s="1"/>
  <c r="F103" i="1" s="1"/>
  <c r="F118" i="1" s="1"/>
  <c r="F120" i="1" s="1"/>
  <c r="F126" i="1" s="1"/>
  <c r="G43" i="1"/>
  <c r="F37" i="2"/>
  <c r="G37" i="2" s="1"/>
  <c r="G104" i="2"/>
  <c r="E117" i="1" l="1"/>
  <c r="G117" i="1" s="1"/>
  <c r="G109" i="1"/>
  <c r="G117" i="2"/>
  <c r="G116" i="2"/>
  <c r="E42" i="1"/>
  <c r="G6" i="1"/>
  <c r="E91" i="2"/>
  <c r="G42" i="2"/>
  <c r="F118" i="2"/>
  <c r="F120" i="2" s="1"/>
  <c r="F126" i="2" s="1"/>
  <c r="E103" i="2" l="1"/>
  <c r="G91" i="2"/>
  <c r="E91" i="1"/>
  <c r="G42" i="1"/>
  <c r="G91" i="1" l="1"/>
  <c r="E103" i="1"/>
  <c r="E118" i="2"/>
  <c r="G103" i="2"/>
  <c r="E120" i="2" l="1"/>
  <c r="G118" i="2"/>
  <c r="G103" i="1"/>
  <c r="E118" i="1"/>
  <c r="E126" i="2" l="1"/>
  <c r="G126" i="2" s="1"/>
  <c r="G120" i="2"/>
  <c r="E120" i="1"/>
  <c r="G118" i="1"/>
  <c r="E126" i="1" l="1"/>
  <c r="G126" i="1" s="1"/>
  <c r="G120" i="1"/>
</calcChain>
</file>

<file path=xl/sharedStrings.xml><?xml version="1.0" encoding="utf-8"?>
<sst xmlns="http://schemas.openxmlformats.org/spreadsheetml/2006/main" count="278" uniqueCount="128">
  <si>
    <t>第二号第四様式（第二十三条第四項関係）</t>
    <rPh sb="0" eb="1">
      <t>ダイ</t>
    </rPh>
    <rPh sb="1" eb="2">
      <t>ニ</t>
    </rPh>
    <rPh sb="2" eb="3">
      <t>ゴウ</t>
    </rPh>
    <rPh sb="3" eb="4">
      <t>ダイ</t>
    </rPh>
    <rPh sb="4" eb="5">
      <t>ヨン</t>
    </rPh>
    <rPh sb="5" eb="7">
      <t>ヨウシキ</t>
    </rPh>
    <phoneticPr fontId="4"/>
  </si>
  <si>
    <t>A拠点拠点区分  事業活動計算書</t>
    <phoneticPr fontId="4"/>
  </si>
  <si>
    <t>（自）令和4年4月1日  （至）令和5年3月31日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</si>
  <si>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</si>
  <si>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</si>
  <si>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当年度決算(A)</t>
    <rPh sb="0" eb="1">
      <t>トウ</t>
    </rPh>
    <rPh sb="1" eb="3">
      <t>ネンド</t>
    </rPh>
    <rPh sb="3" eb="5">
      <t>ケッサン</t>
    </rPh>
    <phoneticPr fontId="4"/>
  </si>
  <si>
    <t>前年度決算(B)</t>
    <rPh sb="0" eb="3">
      <t>ゼンネンド</t>
    </rPh>
    <rPh sb="3" eb="5">
      <t>ケッサン</t>
    </rPh>
    <phoneticPr fontId="4"/>
  </si>
  <si>
    <t>増減(A)-(B)</t>
    <phoneticPr fontId="4"/>
  </si>
  <si>
    <t>サービス活動増減の部</t>
  </si>
  <si>
    <t>収益</t>
  </si>
  <si>
    <t>介護保険事業収益</t>
  </si>
  <si>
    <t>　施設介護料収益</t>
  </si>
  <si>
    <t>　　介護報酬収益</t>
  </si>
  <si>
    <t>　　利用者負担金収益（公費）</t>
  </si>
  <si>
    <t>　　利用者負担金収益（一般）</t>
  </si>
  <si>
    <t>　居宅介護料収益</t>
  </si>
  <si>
    <t>　　介護予防報酬収益</t>
  </si>
  <si>
    <t>　　介護負担金収益（公費）</t>
  </si>
  <si>
    <t>　　介護負担金収益（一般）</t>
  </si>
  <si>
    <t>　　介護予防負担金収益（一般）</t>
  </si>
  <si>
    <t>　地域密着型介護料収益</t>
  </si>
  <si>
    <t>　居宅介護支援介護料収益</t>
  </si>
  <si>
    <t>　　居宅介護支援介護料収益</t>
  </si>
  <si>
    <t>　介護予防・日常生活支援総合事業収益</t>
  </si>
  <si>
    <t>　　事業費収益</t>
  </si>
  <si>
    <t>　　事業負担金収益（公費）</t>
  </si>
  <si>
    <t>　　事業負担金収益（一般）</t>
  </si>
  <si>
    <t>　利用者等利用料収益</t>
  </si>
  <si>
    <t>　　食費収益（公費）</t>
  </si>
  <si>
    <t>　　食費収益（一般）</t>
  </si>
  <si>
    <t>　　食費収益（特定）</t>
  </si>
  <si>
    <t>　　居住費収益（一般）</t>
  </si>
  <si>
    <t>　　居住費収益（特定）</t>
  </si>
  <si>
    <t>　　その他の利用料収益</t>
  </si>
  <si>
    <t>　その他の事業収益</t>
  </si>
  <si>
    <t>　　補助金事業収益（公費）</t>
  </si>
  <si>
    <t>　　補助金事業収益（一般）</t>
  </si>
  <si>
    <t>　　受託事業収益（公費）</t>
  </si>
  <si>
    <t>老人福祉事業収益</t>
  </si>
  <si>
    <t>　　その他の事業収益</t>
  </si>
  <si>
    <t>経常経費寄附金収益</t>
  </si>
  <si>
    <t>その他の収益</t>
  </si>
  <si>
    <t>サービス活動収益計（１）</t>
  </si>
  <si>
    <t>費用</t>
  </si>
  <si>
    <t>人件費</t>
  </si>
  <si>
    <t>　役員報酬</t>
  </si>
  <si>
    <t>　職員給料</t>
  </si>
  <si>
    <t>　職員賞与</t>
  </si>
  <si>
    <t>　賞与引当金繰入</t>
  </si>
  <si>
    <t>　非常勤職員給与</t>
  </si>
  <si>
    <t>　派遣職員費</t>
  </si>
  <si>
    <t>　退職給付費用</t>
  </si>
  <si>
    <t>　法定福利費</t>
  </si>
  <si>
    <t>事業費</t>
  </si>
  <si>
    <t>　給食費</t>
  </si>
  <si>
    <t>　介護用品費</t>
  </si>
  <si>
    <t>　保健衛生費</t>
  </si>
  <si>
    <t>　被服費</t>
  </si>
  <si>
    <t>　教養娯楽費</t>
  </si>
  <si>
    <t>　日用品費</t>
  </si>
  <si>
    <t>　水道光熱費</t>
  </si>
  <si>
    <t>　燃料費</t>
  </si>
  <si>
    <t>　消耗器具備品費</t>
  </si>
  <si>
    <t>　保険料</t>
  </si>
  <si>
    <t>　賃借料</t>
  </si>
  <si>
    <t>　車輌費</t>
  </si>
  <si>
    <t>　雑費</t>
  </si>
  <si>
    <t>事務費</t>
  </si>
  <si>
    <t>　福利厚生費</t>
  </si>
  <si>
    <t>　旅費交通費</t>
  </si>
  <si>
    <t>　研修研究費</t>
  </si>
  <si>
    <t>　事務消耗品費</t>
  </si>
  <si>
    <t>　印刷製本費</t>
  </si>
  <si>
    <t>　修繕費</t>
  </si>
  <si>
    <t>　通信運搬費</t>
  </si>
  <si>
    <t>　会議費</t>
  </si>
  <si>
    <t>　広報費</t>
  </si>
  <si>
    <t>　業務委託費</t>
  </si>
  <si>
    <t>　手数料</t>
  </si>
  <si>
    <t>　租税公課</t>
  </si>
  <si>
    <t>　保守料</t>
  </si>
  <si>
    <t>　渉外費</t>
  </si>
  <si>
    <t>　諸会費</t>
  </si>
  <si>
    <t>利用者負担軽減額</t>
  </si>
  <si>
    <t>減価償却費</t>
  </si>
  <si>
    <t>国庫補助金等特別積立金取崩額</t>
  </si>
  <si>
    <t>徴収不能額</t>
  </si>
  <si>
    <t>サービス活動費用計（２）</t>
  </si>
  <si>
    <t>サービス活動増減差額（３）＝（１）－（２）</t>
  </si>
  <si>
    <t>サービス活動外増減の部</t>
  </si>
  <si>
    <t>受取利息配当金収益</t>
  </si>
  <si>
    <t>その他のサービス活動外収益</t>
  </si>
  <si>
    <t>　受入研修費収益</t>
  </si>
  <si>
    <t>　利用者等外給食収益</t>
  </si>
  <si>
    <t>　雑収益</t>
  </si>
  <si>
    <t>サービス活動外収益計（４）</t>
  </si>
  <si>
    <t>支払利息</t>
  </si>
  <si>
    <t>その他のサービス活動外費用</t>
  </si>
  <si>
    <t>　利用者等外給食費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</si>
  <si>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</si>
  <si>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</si>
  <si>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</si>
  <si>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</si>
  <si>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施設整備等補助金収益</t>
  </si>
  <si>
    <t>　施設整備等補助金収益</t>
  </si>
  <si>
    <t>固定資産売却益</t>
  </si>
  <si>
    <t>　車輌運搬具売却益</t>
  </si>
  <si>
    <t>拠点区分間固定資産移管収益</t>
  </si>
  <si>
    <t>特別収益計（８）</t>
  </si>
  <si>
    <t>固定資産売却損・処分損</t>
  </si>
  <si>
    <t>　車輌運搬具売却損・処分損</t>
  </si>
  <si>
    <t>　器具及び備品売却損・処分損</t>
  </si>
  <si>
    <t>国庫補助金等特別積立金取崩額（除却等）</t>
  </si>
  <si>
    <t>国庫補助金等特別積立金積立額</t>
  </si>
  <si>
    <t>拠点区分間固定資産移管費用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</si>
  <si>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</si>
  <si>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</si>
  <si>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</si>
  <si>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</si>
  <si>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</si>
  <si>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</si>
  <si>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</si>
  <si>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その他の積立金取崩額（１５）</t>
  </si>
  <si>
    <t>その他の積立金積立額（１６）</t>
  </si>
  <si>
    <t>　減価償却費積立金積立額</t>
  </si>
  <si>
    <t>　建築資金積立金積立額</t>
  </si>
  <si>
    <t>次期繰越活動増減差額（１７）＝（１３）＋（１４）＋（１５）－（１６）</t>
  </si>
  <si>
    <t>B拠点拠点区分  事業活動計算書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</si>
</sst>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>
    <font>
      <sz val="11"/>
      <color theme="1"/>
      <name val="ＭＳ Ｐゴシック"/>
      <family val="2"/>
      <charset val="128"/>
    </font>
    <font>
      <sz val="16"/>
      <color theme="1"/>
      <name val="Meiryo UI"/>
      <family val="3"/>
      <charset val="128"/>
    </font>
    <font>
      <sz val="6"/>
      <name val="ＭＳ Ｐゴシック"/>
      <family val="2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horizontal="left" vertical="center" textRotation="255"/>
    </xf>
    <xf numFmtId="0" fontId="7" fillId="0" borderId="2" xfId="2" applyFont="1" applyBorder="1" applyAlignment="1">
      <alignment horizontal="left" vertical="top" shrinkToFit="1"/>
    </xf>
    <xf numFmtId="176" fontId="9" fillId="0" borderId="2" xfId="2" applyNumberFormat="1" applyFont="1" applyBorder="1" applyAlignment="1" applyProtection="1">
      <alignment vertical="top" shrinkToFit="1"/>
      <protection locked="0"/>
    </xf>
    <xf numFmtId="0" fontId="7" fillId="0" borderId="3" xfId="2" applyFont="1" applyBorder="1" applyAlignment="1">
      <alignment horizontal="left" vertical="center" textRotation="255"/>
    </xf>
    <xf numFmtId="0" fontId="7" fillId="0" borderId="3" xfId="2" applyFont="1" applyBorder="1" applyAlignment="1">
      <alignment horizontal="left" vertical="top" shrinkToFit="1"/>
    </xf>
    <xf numFmtId="176" fontId="9" fillId="0" borderId="3" xfId="2" applyNumberFormat="1" applyFont="1" applyBorder="1" applyAlignment="1" applyProtection="1">
      <alignment vertical="top" shrinkToFit="1"/>
      <protection locked="0"/>
    </xf>
    <xf numFmtId="0" fontId="7" fillId="0" borderId="4" xfId="2" applyFont="1" applyBorder="1" applyAlignment="1">
      <alignment horizontal="left" vertical="center" textRotation="255"/>
    </xf>
    <xf numFmtId="0" fontId="7" fillId="0" borderId="1" xfId="2" applyFont="1" applyBorder="1" applyAlignment="1">
      <alignment horizontal="left" vertical="top" shrinkToFit="1"/>
    </xf>
    <xf numFmtId="176" fontId="9" fillId="0" borderId="1" xfId="2" applyNumberFormat="1" applyFont="1" applyBorder="1" applyAlignment="1" applyProtection="1">
      <alignment vertical="top" shrinkToFit="1"/>
      <protection locked="0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 shrinkToFit="1"/>
    </xf>
    <xf numFmtId="176" fontId="9" fillId="0" borderId="6" xfId="2" applyNumberFormat="1" applyFont="1" applyBorder="1" applyAlignment="1" applyProtection="1">
      <alignment vertical="center" shrinkToFit="1"/>
      <protection locked="0"/>
    </xf>
    <xf numFmtId="0" fontId="7" fillId="0" borderId="7" xfId="2" applyFont="1" applyBorder="1" applyAlignment="1">
      <alignment vertical="center" shrinkToFit="1"/>
    </xf>
    <xf numFmtId="176" fontId="9" fillId="0" borderId="7" xfId="2" applyNumberFormat="1" applyFont="1" applyBorder="1" applyAlignment="1" applyProtection="1">
      <alignment vertical="center" shrinkToFit="1"/>
      <protection locked="0"/>
    </xf>
    <xf numFmtId="0" fontId="7" fillId="0" borderId="8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10" xfId="2" applyFont="1" applyBorder="1" applyAlignment="1">
      <alignment horizontal="left" vertical="top" shrinkToFit="1"/>
    </xf>
    <xf numFmtId="176" fontId="9" fillId="0" borderId="10" xfId="2" applyNumberFormat="1" applyFont="1" applyBorder="1" applyAlignment="1" applyProtection="1">
      <alignment vertical="top" shrinkToFit="1"/>
      <protection locked="0"/>
    </xf>
    <xf numFmtId="0" fontId="7" fillId="0" borderId="5" xfId="2" applyFont="1" applyBorder="1">
      <alignment horizontal="left" vertical="top"/>
    </xf>
    <xf numFmtId="0" fontId="7" fillId="0" borderId="6" xfId="2" applyFont="1" applyBorder="1" applyAlignment="1">
      <alignment horizontal="left" vertical="top" shrinkToFit="1"/>
    </xf>
    <xf numFmtId="176" fontId="9" fillId="0" borderId="6" xfId="2" applyNumberFormat="1" applyFont="1" applyBorder="1" applyAlignment="1" applyProtection="1">
      <alignment vertical="top" shrinkToFit="1"/>
      <protection locked="0"/>
    </xf>
    <xf numFmtId="0" fontId="7" fillId="0" borderId="2" xfId="2" applyFont="1" applyBorder="1" applyAlignment="1">
      <alignment vertical="center" textRotation="255" shrinkToFit="1"/>
    </xf>
    <xf numFmtId="0" fontId="7" fillId="0" borderId="3" xfId="2" applyFont="1" applyBorder="1" applyAlignment="1">
      <alignment vertical="center" textRotation="255" shrinkToFit="1"/>
    </xf>
    <xf numFmtId="0" fontId="7" fillId="0" borderId="11" xfId="2" applyFont="1" applyBorder="1">
      <alignment horizontal="left" vertical="top"/>
    </xf>
    <xf numFmtId="0" fontId="7" fillId="0" borderId="4" xfId="2" applyFont="1" applyBorder="1" applyAlignment="1">
      <alignment vertical="center" textRotation="255" shrinkToFit="1"/>
    </xf>
  </cellXfs>
  <cellStyles count="3">
    <cellStyle name="標準" xfId="0" builtinId="0"/>
    <cellStyle name="標準 2" xfId="2" xr:uid="{9A4BCAF5-ABA2-4C71-9BF0-B2E3234BBBCF}"/>
    <cellStyle name="標準 3" xfId="1" xr:uid="{19C9D0CD-289E-4D2E-80AC-FFB57AC78D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FEA49-8269-4381-825E-637762D794D3}">
  <sheetPr>
    <pageSetUpPr fitToPage="1"/>
  </sheetPr>
  <dimension ref="B1:G126"/>
  <sheetViews>
    <sheetView showGridLines="0" workbookViewId="0"/>
  </sheetViews>
  <sheetFormatPr defaultRowHeight="13.5"/>
  <cols>
    <col min="1" max="3" width="2.875" customWidth="1"/>
    <col min="4" max="4" width="59.75" customWidth="1"/>
    <col min="5" max="7" width="20.75" customWidth="1"/>
  </cols>
  <sheetData>
    <row r="1" spans="2:7" ht="21">
      <c r="B1" s="1"/>
      <c r="C1" s="1"/>
      <c r="D1" s="1"/>
      <c r="E1" s="2"/>
      <c r="F1" s="2"/>
      <c r="G1" s="3" t="s">
        <v>0</v>
      </c>
    </row>
    <row r="2" spans="2:7" ht="21">
      <c r="B2" s="4" t="s">
        <v>1</v>
      </c>
      <c r="C2" s="4"/>
      <c r="D2" s="4"/>
      <c r="E2" s="4"/>
      <c r="F2" s="4"/>
      <c r="G2" s="4"/>
    </row>
    <row r="3" spans="2:7" ht="21">
      <c r="B3" s="5" t="s">
        <v>2</v>
      </c>
      <c r="C3" s="5"/>
      <c r="D3" s="5"/>
      <c r="E3" s="5"/>
      <c r="F3" s="5"/>
      <c r="G3" s="5"/>
    </row>
    <row r="4" spans="2:7" ht="15.75">
      <c r="B4" s="6"/>
      <c r="C4" s="6"/>
      <c r="D4" s="6"/>
      <c r="E4" s="6"/>
      <c r="F4" s="2"/>
      <c r="G4" s="6" t="s">
        <v>3</v>
      </c>
    </row>
    <row r="5" spans="2:7" ht="14.25">
      <c r="B5" s="7" t="s">
        <v>4</v>
      </c>
      <c r="C5" s="7"/>
      <c r="D5" s="7"/>
      <c r="E5" s="8" t="s">
        <v>5</v>
      </c>
      <c r="F5" s="8" t="s">
        <v>6</v>
      </c>
      <c r="G5" s="8" t="s">
        <v>7</v>
      </c>
    </row>
    <row r="6" spans="2:7" ht="14.25">
      <c r="B6" s="9" t="s">
        <v>8</v>
      </c>
      <c r="C6" s="9" t="s">
        <v>9</v>
      </c>
      <c r="D6" s="10" t="s">
        <v>10</v>
      </c>
      <c r="E6" s="11">
        <f>+E7+E11+E17+E20+E22+E26+E33</f>
        <v>293735551</v>
      </c>
      <c r="F6" s="11">
        <f>+F7+F11+F17+F20+F22+F26+F33</f>
        <v>294623145</v>
      </c>
      <c r="G6" s="11">
        <f>E6-F6</f>
        <v>-887594</v>
      </c>
    </row>
    <row r="7" spans="2:7" ht="14.25">
      <c r="B7" s="12"/>
      <c r="C7" s="12"/>
      <c r="D7" s="13" t="s">
        <v>11</v>
      </c>
      <c r="E7" s="14">
        <f>+E8+E9+E10</f>
        <v>212627230</v>
      </c>
      <c r="F7" s="14">
        <f>+F8+F9+F10</f>
        <v>213008380</v>
      </c>
      <c r="G7" s="14">
        <f t="shared" ref="G7:G70" si="0">E7-F7</f>
        <v>-381150</v>
      </c>
    </row>
    <row r="8" spans="2:7" ht="14.25">
      <c r="B8" s="12"/>
      <c r="C8" s="12"/>
      <c r="D8" s="13" t="s">
        <v>12</v>
      </c>
      <c r="E8" s="14">
        <v>188365649</v>
      </c>
      <c r="F8" s="14">
        <v>188646973</v>
      </c>
      <c r="G8" s="14">
        <f t="shared" si="0"/>
        <v>-281324</v>
      </c>
    </row>
    <row r="9" spans="2:7" ht="14.25">
      <c r="B9" s="12"/>
      <c r="C9" s="12"/>
      <c r="D9" s="13" t="s">
        <v>13</v>
      </c>
      <c r="E9" s="14"/>
      <c r="F9" s="14"/>
      <c r="G9" s="14">
        <f t="shared" si="0"/>
        <v>0</v>
      </c>
    </row>
    <row r="10" spans="2:7" ht="14.25">
      <c r="B10" s="12"/>
      <c r="C10" s="12"/>
      <c r="D10" s="13" t="s">
        <v>14</v>
      </c>
      <c r="E10" s="14">
        <v>24261581</v>
      </c>
      <c r="F10" s="14">
        <v>24361407</v>
      </c>
      <c r="G10" s="14">
        <f t="shared" si="0"/>
        <v>-99826</v>
      </c>
    </row>
    <row r="11" spans="2:7" ht="14.25">
      <c r="B11" s="12"/>
      <c r="C11" s="12"/>
      <c r="D11" s="13" t="s">
        <v>15</v>
      </c>
      <c r="E11" s="14">
        <f>+E12+E13+E14+E15+E16</f>
        <v>220470</v>
      </c>
      <c r="F11" s="14">
        <f>+F12+F13+F14+F15+F16</f>
        <v>849970</v>
      </c>
      <c r="G11" s="14">
        <f t="shared" si="0"/>
        <v>-629500</v>
      </c>
    </row>
    <row r="12" spans="2:7" ht="14.25">
      <c r="B12" s="12"/>
      <c r="C12" s="12"/>
      <c r="D12" s="13" t="s">
        <v>12</v>
      </c>
      <c r="E12" s="14">
        <v>198423</v>
      </c>
      <c r="F12" s="14">
        <v>764973</v>
      </c>
      <c r="G12" s="14">
        <f t="shared" si="0"/>
        <v>-566550</v>
      </c>
    </row>
    <row r="13" spans="2:7" ht="14.25">
      <c r="B13" s="12"/>
      <c r="C13" s="12"/>
      <c r="D13" s="13" t="s">
        <v>16</v>
      </c>
      <c r="E13" s="14"/>
      <c r="F13" s="14"/>
      <c r="G13" s="14">
        <f t="shared" si="0"/>
        <v>0</v>
      </c>
    </row>
    <row r="14" spans="2:7" ht="14.25">
      <c r="B14" s="12"/>
      <c r="C14" s="12"/>
      <c r="D14" s="13" t="s">
        <v>17</v>
      </c>
      <c r="E14" s="14"/>
      <c r="F14" s="14"/>
      <c r="G14" s="14">
        <f t="shared" si="0"/>
        <v>0</v>
      </c>
    </row>
    <row r="15" spans="2:7" ht="14.25">
      <c r="B15" s="12"/>
      <c r="C15" s="12"/>
      <c r="D15" s="13" t="s">
        <v>18</v>
      </c>
      <c r="E15" s="14">
        <v>22047</v>
      </c>
      <c r="F15" s="14">
        <v>84997</v>
      </c>
      <c r="G15" s="14">
        <f t="shared" si="0"/>
        <v>-62950</v>
      </c>
    </row>
    <row r="16" spans="2:7" ht="14.25">
      <c r="B16" s="12"/>
      <c r="C16" s="12"/>
      <c r="D16" s="13" t="s">
        <v>19</v>
      </c>
      <c r="E16" s="14"/>
      <c r="F16" s="14"/>
      <c r="G16" s="14">
        <f t="shared" si="0"/>
        <v>0</v>
      </c>
    </row>
    <row r="17" spans="2:7" ht="14.25">
      <c r="B17" s="12"/>
      <c r="C17" s="12"/>
      <c r="D17" s="13" t="s">
        <v>20</v>
      </c>
      <c r="E17" s="14">
        <f>+E18+E19</f>
        <v>0</v>
      </c>
      <c r="F17" s="14">
        <f>+F18+F19</f>
        <v>0</v>
      </c>
      <c r="G17" s="14">
        <f t="shared" si="0"/>
        <v>0</v>
      </c>
    </row>
    <row r="18" spans="2:7" ht="14.25">
      <c r="B18" s="12"/>
      <c r="C18" s="12"/>
      <c r="D18" s="13" t="s">
        <v>12</v>
      </c>
      <c r="E18" s="14"/>
      <c r="F18" s="14"/>
      <c r="G18" s="14">
        <f t="shared" si="0"/>
        <v>0</v>
      </c>
    </row>
    <row r="19" spans="2:7" ht="14.25">
      <c r="B19" s="12"/>
      <c r="C19" s="12"/>
      <c r="D19" s="13" t="s">
        <v>18</v>
      </c>
      <c r="E19" s="14"/>
      <c r="F19" s="14"/>
      <c r="G19" s="14">
        <f t="shared" si="0"/>
        <v>0</v>
      </c>
    </row>
    <row r="20" spans="2:7" ht="14.25">
      <c r="B20" s="12"/>
      <c r="C20" s="12"/>
      <c r="D20" s="13" t="s">
        <v>21</v>
      </c>
      <c r="E20" s="14">
        <f>+E21</f>
        <v>7986960</v>
      </c>
      <c r="F20" s="14">
        <f>+F21</f>
        <v>7613750</v>
      </c>
      <c r="G20" s="14">
        <f t="shared" si="0"/>
        <v>373210</v>
      </c>
    </row>
    <row r="21" spans="2:7" ht="14.25">
      <c r="B21" s="12"/>
      <c r="C21" s="12"/>
      <c r="D21" s="13" t="s">
        <v>22</v>
      </c>
      <c r="E21" s="14">
        <v>7986960</v>
      </c>
      <c r="F21" s="14">
        <v>7613750</v>
      </c>
      <c r="G21" s="14">
        <f t="shared" si="0"/>
        <v>373210</v>
      </c>
    </row>
    <row r="22" spans="2:7" ht="14.25">
      <c r="B22" s="12"/>
      <c r="C22" s="12"/>
      <c r="D22" s="13" t="s">
        <v>23</v>
      </c>
      <c r="E22" s="14">
        <f>+E23+E24+E25</f>
        <v>0</v>
      </c>
      <c r="F22" s="14">
        <f>+F23+F24+F25</f>
        <v>0</v>
      </c>
      <c r="G22" s="14">
        <f t="shared" si="0"/>
        <v>0</v>
      </c>
    </row>
    <row r="23" spans="2:7" ht="14.25">
      <c r="B23" s="12"/>
      <c r="C23" s="12"/>
      <c r="D23" s="13" t="s">
        <v>24</v>
      </c>
      <c r="E23" s="14"/>
      <c r="F23" s="14"/>
      <c r="G23" s="14">
        <f t="shared" si="0"/>
        <v>0</v>
      </c>
    </row>
    <row r="24" spans="2:7" ht="14.25">
      <c r="B24" s="12"/>
      <c r="C24" s="12"/>
      <c r="D24" s="13" t="s">
        <v>25</v>
      </c>
      <c r="E24" s="14"/>
      <c r="F24" s="14"/>
      <c r="G24" s="14">
        <f t="shared" si="0"/>
        <v>0</v>
      </c>
    </row>
    <row r="25" spans="2:7" ht="14.25">
      <c r="B25" s="12"/>
      <c r="C25" s="12"/>
      <c r="D25" s="13" t="s">
        <v>26</v>
      </c>
      <c r="E25" s="14"/>
      <c r="F25" s="14"/>
      <c r="G25" s="14">
        <f t="shared" si="0"/>
        <v>0</v>
      </c>
    </row>
    <row r="26" spans="2:7" ht="14.25">
      <c r="B26" s="12"/>
      <c r="C26" s="12"/>
      <c r="D26" s="13" t="s">
        <v>27</v>
      </c>
      <c r="E26" s="14">
        <f>+E27+E28+E29+E30+E31+E32</f>
        <v>70771181</v>
      </c>
      <c r="F26" s="14">
        <f>+F27+F28+F29+F30+F31+F32</f>
        <v>72551167</v>
      </c>
      <c r="G26" s="14">
        <f t="shared" si="0"/>
        <v>-1779986</v>
      </c>
    </row>
    <row r="27" spans="2:7" ht="14.25">
      <c r="B27" s="12"/>
      <c r="C27" s="12"/>
      <c r="D27" s="13" t="s">
        <v>28</v>
      </c>
      <c r="E27" s="14"/>
      <c r="F27" s="14"/>
      <c r="G27" s="14">
        <f t="shared" si="0"/>
        <v>0</v>
      </c>
    </row>
    <row r="28" spans="2:7" ht="14.25">
      <c r="B28" s="12"/>
      <c r="C28" s="12"/>
      <c r="D28" s="13" t="s">
        <v>29</v>
      </c>
      <c r="E28" s="14">
        <v>22705985</v>
      </c>
      <c r="F28" s="14">
        <v>21813127</v>
      </c>
      <c r="G28" s="14">
        <f t="shared" si="0"/>
        <v>892858</v>
      </c>
    </row>
    <row r="29" spans="2:7" ht="14.25">
      <c r="B29" s="12"/>
      <c r="C29" s="12"/>
      <c r="D29" s="13" t="s">
        <v>30</v>
      </c>
      <c r="E29" s="14">
        <v>6378725</v>
      </c>
      <c r="F29" s="14">
        <v>7596124</v>
      </c>
      <c r="G29" s="14">
        <f t="shared" si="0"/>
        <v>-1217399</v>
      </c>
    </row>
    <row r="30" spans="2:7" ht="14.25">
      <c r="B30" s="12"/>
      <c r="C30" s="12"/>
      <c r="D30" s="13" t="s">
        <v>31</v>
      </c>
      <c r="E30" s="14">
        <v>31965936</v>
      </c>
      <c r="F30" s="14">
        <v>33120254</v>
      </c>
      <c r="G30" s="14">
        <f t="shared" si="0"/>
        <v>-1154318</v>
      </c>
    </row>
    <row r="31" spans="2:7" ht="14.25">
      <c r="B31" s="12"/>
      <c r="C31" s="12"/>
      <c r="D31" s="13" t="s">
        <v>32</v>
      </c>
      <c r="E31" s="14">
        <v>9100896</v>
      </c>
      <c r="F31" s="14">
        <v>9342754</v>
      </c>
      <c r="G31" s="14">
        <f t="shared" si="0"/>
        <v>-241858</v>
      </c>
    </row>
    <row r="32" spans="2:7" ht="14.25">
      <c r="B32" s="12"/>
      <c r="C32" s="12"/>
      <c r="D32" s="13" t="s">
        <v>33</v>
      </c>
      <c r="E32" s="14">
        <v>619639</v>
      </c>
      <c r="F32" s="14">
        <v>678908</v>
      </c>
      <c r="G32" s="14">
        <f t="shared" si="0"/>
        <v>-59269</v>
      </c>
    </row>
    <row r="33" spans="2:7" ht="14.25">
      <c r="B33" s="12"/>
      <c r="C33" s="12"/>
      <c r="D33" s="13" t="s">
        <v>34</v>
      </c>
      <c r="E33" s="14">
        <f>+E34+E35+E36</f>
        <v>2129710</v>
      </c>
      <c r="F33" s="14">
        <f>+F34+F35+F36</f>
        <v>599878</v>
      </c>
      <c r="G33" s="14">
        <f t="shared" si="0"/>
        <v>1529832</v>
      </c>
    </row>
    <row r="34" spans="2:7" ht="14.25">
      <c r="B34" s="12"/>
      <c r="C34" s="12"/>
      <c r="D34" s="13" t="s">
        <v>35</v>
      </c>
      <c r="E34" s="14">
        <v>2129710</v>
      </c>
      <c r="F34" s="14">
        <v>599878</v>
      </c>
      <c r="G34" s="14">
        <f t="shared" si="0"/>
        <v>1529832</v>
      </c>
    </row>
    <row r="35" spans="2:7" ht="14.25">
      <c r="B35" s="12"/>
      <c r="C35" s="12"/>
      <c r="D35" s="13" t="s">
        <v>36</v>
      </c>
      <c r="E35" s="14"/>
      <c r="F35" s="14"/>
      <c r="G35" s="14">
        <f t="shared" si="0"/>
        <v>0</v>
      </c>
    </row>
    <row r="36" spans="2:7" ht="14.25">
      <c r="B36" s="12"/>
      <c r="C36" s="12"/>
      <c r="D36" s="13" t="s">
        <v>37</v>
      </c>
      <c r="E36" s="14"/>
      <c r="F36" s="14"/>
      <c r="G36" s="14">
        <f t="shared" si="0"/>
        <v>0</v>
      </c>
    </row>
    <row r="37" spans="2:7" ht="14.25">
      <c r="B37" s="12"/>
      <c r="C37" s="12"/>
      <c r="D37" s="13" t="s">
        <v>38</v>
      </c>
      <c r="E37" s="14">
        <f>+E38</f>
        <v>0</v>
      </c>
      <c r="F37" s="14">
        <f>+F38</f>
        <v>0</v>
      </c>
      <c r="G37" s="14">
        <f t="shared" si="0"/>
        <v>0</v>
      </c>
    </row>
    <row r="38" spans="2:7" ht="14.25">
      <c r="B38" s="12"/>
      <c r="C38" s="12"/>
      <c r="D38" s="13" t="s">
        <v>34</v>
      </c>
      <c r="E38" s="14">
        <f>+E39</f>
        <v>0</v>
      </c>
      <c r="F38" s="14">
        <f>+F39</f>
        <v>0</v>
      </c>
      <c r="G38" s="14">
        <f t="shared" si="0"/>
        <v>0</v>
      </c>
    </row>
    <row r="39" spans="2:7" ht="14.25">
      <c r="B39" s="12"/>
      <c r="C39" s="12"/>
      <c r="D39" s="13" t="s">
        <v>39</v>
      </c>
      <c r="E39" s="14"/>
      <c r="F39" s="14"/>
      <c r="G39" s="14">
        <f t="shared" si="0"/>
        <v>0</v>
      </c>
    </row>
    <row r="40" spans="2:7" ht="14.25">
      <c r="B40" s="12"/>
      <c r="C40" s="12"/>
      <c r="D40" s="13" t="s">
        <v>40</v>
      </c>
      <c r="E40" s="14">
        <v>1300000</v>
      </c>
      <c r="F40" s="14">
        <v>400000</v>
      </c>
      <c r="G40" s="14">
        <f t="shared" si="0"/>
        <v>900000</v>
      </c>
    </row>
    <row r="41" spans="2:7" ht="14.25">
      <c r="B41" s="12"/>
      <c r="C41" s="12"/>
      <c r="D41" s="13" t="s">
        <v>41</v>
      </c>
      <c r="E41" s="14">
        <v>248111</v>
      </c>
      <c r="F41" s="14">
        <v>548213</v>
      </c>
      <c r="G41" s="14">
        <f t="shared" si="0"/>
        <v>-300102</v>
      </c>
    </row>
    <row r="42" spans="2:7" ht="14.25">
      <c r="B42" s="12"/>
      <c r="C42" s="15"/>
      <c r="D42" s="16" t="s">
        <v>42</v>
      </c>
      <c r="E42" s="17">
        <f>+E6+E37+E40+E41</f>
        <v>295283662</v>
      </c>
      <c r="F42" s="17">
        <f>+F6+F37+F40+F41</f>
        <v>295571358</v>
      </c>
      <c r="G42" s="17">
        <f t="shared" si="0"/>
        <v>-287696</v>
      </c>
    </row>
    <row r="43" spans="2:7" ht="14.25">
      <c r="B43" s="12"/>
      <c r="C43" s="9" t="s">
        <v>43</v>
      </c>
      <c r="D43" s="13" t="s">
        <v>44</v>
      </c>
      <c r="E43" s="14">
        <f>+E44+E45+E46+E47+E48+E49+E50+E51</f>
        <v>222068837</v>
      </c>
      <c r="F43" s="14">
        <f>+F44+F45+F46+F47+F48+F49+F50+F51</f>
        <v>210693909</v>
      </c>
      <c r="G43" s="14">
        <f t="shared" si="0"/>
        <v>11374928</v>
      </c>
    </row>
    <row r="44" spans="2:7" ht="14.25">
      <c r="B44" s="12"/>
      <c r="C44" s="12"/>
      <c r="D44" s="13" t="s">
        <v>45</v>
      </c>
      <c r="E44" s="14">
        <v>1462000</v>
      </c>
      <c r="F44" s="14">
        <v>1560000</v>
      </c>
      <c r="G44" s="14">
        <f t="shared" si="0"/>
        <v>-98000</v>
      </c>
    </row>
    <row r="45" spans="2:7" ht="14.25">
      <c r="B45" s="12"/>
      <c r="C45" s="12"/>
      <c r="D45" s="13" t="s">
        <v>46</v>
      </c>
      <c r="E45" s="14">
        <v>133426813</v>
      </c>
      <c r="F45" s="14">
        <v>127953050</v>
      </c>
      <c r="G45" s="14">
        <f t="shared" si="0"/>
        <v>5473763</v>
      </c>
    </row>
    <row r="46" spans="2:7" ht="14.25">
      <c r="B46" s="12"/>
      <c r="C46" s="12"/>
      <c r="D46" s="13" t="s">
        <v>47</v>
      </c>
      <c r="E46" s="14">
        <v>23547583</v>
      </c>
      <c r="F46" s="14">
        <v>22828948</v>
      </c>
      <c r="G46" s="14">
        <f t="shared" si="0"/>
        <v>718635</v>
      </c>
    </row>
    <row r="47" spans="2:7" ht="14.25">
      <c r="B47" s="12"/>
      <c r="C47" s="12"/>
      <c r="D47" s="13" t="s">
        <v>48</v>
      </c>
      <c r="E47" s="14">
        <v>11035000</v>
      </c>
      <c r="F47" s="14">
        <v>10690000</v>
      </c>
      <c r="G47" s="14">
        <f t="shared" si="0"/>
        <v>345000</v>
      </c>
    </row>
    <row r="48" spans="2:7" ht="14.25">
      <c r="B48" s="12"/>
      <c r="C48" s="12"/>
      <c r="D48" s="13" t="s">
        <v>49</v>
      </c>
      <c r="E48" s="14">
        <v>21347704</v>
      </c>
      <c r="F48" s="14">
        <v>17777383</v>
      </c>
      <c r="G48" s="14">
        <f t="shared" si="0"/>
        <v>3570321</v>
      </c>
    </row>
    <row r="49" spans="2:7" ht="14.25">
      <c r="B49" s="12"/>
      <c r="C49" s="12"/>
      <c r="D49" s="13" t="s">
        <v>50</v>
      </c>
      <c r="E49" s="14"/>
      <c r="F49" s="14"/>
      <c r="G49" s="14">
        <f t="shared" si="0"/>
        <v>0</v>
      </c>
    </row>
    <row r="50" spans="2:7" ht="14.25">
      <c r="B50" s="12"/>
      <c r="C50" s="12"/>
      <c r="D50" s="13" t="s">
        <v>51</v>
      </c>
      <c r="E50" s="14">
        <v>3176847</v>
      </c>
      <c r="F50" s="14">
        <v>3467395</v>
      </c>
      <c r="G50" s="14">
        <f t="shared" si="0"/>
        <v>-290548</v>
      </c>
    </row>
    <row r="51" spans="2:7" ht="14.25">
      <c r="B51" s="12"/>
      <c r="C51" s="12"/>
      <c r="D51" s="13" t="s">
        <v>52</v>
      </c>
      <c r="E51" s="14">
        <v>28072890</v>
      </c>
      <c r="F51" s="14">
        <v>26417133</v>
      </c>
      <c r="G51" s="14">
        <f t="shared" si="0"/>
        <v>1655757</v>
      </c>
    </row>
    <row r="52" spans="2:7" ht="14.25">
      <c r="B52" s="12"/>
      <c r="C52" s="12"/>
      <c r="D52" s="13" t="s">
        <v>53</v>
      </c>
      <c r="E52" s="14">
        <f>+E53+E54+E55+E56+E57+E58+E59+E60+E61+E62+E63+E64+E65</f>
        <v>40015925</v>
      </c>
      <c r="F52" s="14">
        <f>+F53+F54+F55+F56+F57+F58+F59+F60+F61+F62+F63+F64+F65</f>
        <v>37278716</v>
      </c>
      <c r="G52" s="14">
        <f t="shared" si="0"/>
        <v>2737209</v>
      </c>
    </row>
    <row r="53" spans="2:7" ht="14.25">
      <c r="B53" s="12"/>
      <c r="C53" s="12"/>
      <c r="D53" s="13" t="s">
        <v>54</v>
      </c>
      <c r="E53" s="14">
        <v>16744302</v>
      </c>
      <c r="F53" s="14">
        <v>16453945</v>
      </c>
      <c r="G53" s="14">
        <f t="shared" si="0"/>
        <v>290357</v>
      </c>
    </row>
    <row r="54" spans="2:7" ht="14.25">
      <c r="B54" s="12"/>
      <c r="C54" s="12"/>
      <c r="D54" s="13" t="s">
        <v>55</v>
      </c>
      <c r="E54" s="14">
        <v>4756465</v>
      </c>
      <c r="F54" s="14">
        <v>4444141</v>
      </c>
      <c r="G54" s="14">
        <f t="shared" si="0"/>
        <v>312324</v>
      </c>
    </row>
    <row r="55" spans="2:7" ht="14.25">
      <c r="B55" s="12"/>
      <c r="C55" s="12"/>
      <c r="D55" s="13" t="s">
        <v>56</v>
      </c>
      <c r="E55" s="14">
        <v>1212275</v>
      </c>
      <c r="F55" s="14">
        <v>1102734</v>
      </c>
      <c r="G55" s="14">
        <f t="shared" si="0"/>
        <v>109541</v>
      </c>
    </row>
    <row r="56" spans="2:7" ht="14.25">
      <c r="B56" s="12"/>
      <c r="C56" s="12"/>
      <c r="D56" s="13" t="s">
        <v>57</v>
      </c>
      <c r="E56" s="14">
        <v>5907</v>
      </c>
      <c r="F56" s="14"/>
      <c r="G56" s="14">
        <f t="shared" si="0"/>
        <v>5907</v>
      </c>
    </row>
    <row r="57" spans="2:7" ht="14.25">
      <c r="B57" s="12"/>
      <c r="C57" s="12"/>
      <c r="D57" s="13" t="s">
        <v>58</v>
      </c>
      <c r="E57" s="14">
        <v>503969</v>
      </c>
      <c r="F57" s="14">
        <v>488769</v>
      </c>
      <c r="G57" s="14">
        <f t="shared" si="0"/>
        <v>15200</v>
      </c>
    </row>
    <row r="58" spans="2:7" ht="14.25">
      <c r="B58" s="12"/>
      <c r="C58" s="12"/>
      <c r="D58" s="13" t="s">
        <v>59</v>
      </c>
      <c r="E58" s="14">
        <v>14800</v>
      </c>
      <c r="F58" s="14">
        <v>19800</v>
      </c>
      <c r="G58" s="14">
        <f t="shared" si="0"/>
        <v>-5000</v>
      </c>
    </row>
    <row r="59" spans="2:7" ht="14.25">
      <c r="B59" s="12"/>
      <c r="C59" s="12"/>
      <c r="D59" s="13" t="s">
        <v>60</v>
      </c>
      <c r="E59" s="14">
        <v>11591380</v>
      </c>
      <c r="F59" s="14">
        <v>9780377</v>
      </c>
      <c r="G59" s="14">
        <f t="shared" si="0"/>
        <v>1811003</v>
      </c>
    </row>
    <row r="60" spans="2:7" ht="14.25">
      <c r="B60" s="12"/>
      <c r="C60" s="12"/>
      <c r="D60" s="13" t="s">
        <v>61</v>
      </c>
      <c r="E60" s="14"/>
      <c r="F60" s="14"/>
      <c r="G60" s="14">
        <f t="shared" si="0"/>
        <v>0</v>
      </c>
    </row>
    <row r="61" spans="2:7" ht="14.25">
      <c r="B61" s="12"/>
      <c r="C61" s="12"/>
      <c r="D61" s="13" t="s">
        <v>62</v>
      </c>
      <c r="E61" s="14">
        <v>1824911</v>
      </c>
      <c r="F61" s="14">
        <v>1632772</v>
      </c>
      <c r="G61" s="14">
        <f t="shared" si="0"/>
        <v>192139</v>
      </c>
    </row>
    <row r="62" spans="2:7" ht="14.25">
      <c r="B62" s="12"/>
      <c r="C62" s="12"/>
      <c r="D62" s="13" t="s">
        <v>63</v>
      </c>
      <c r="E62" s="14">
        <v>321967</v>
      </c>
      <c r="F62" s="14">
        <v>317760</v>
      </c>
      <c r="G62" s="14">
        <f t="shared" si="0"/>
        <v>4207</v>
      </c>
    </row>
    <row r="63" spans="2:7" ht="14.25">
      <c r="B63" s="12"/>
      <c r="C63" s="12"/>
      <c r="D63" s="13" t="s">
        <v>64</v>
      </c>
      <c r="E63" s="14">
        <v>2628426</v>
      </c>
      <c r="F63" s="14">
        <v>2589561</v>
      </c>
      <c r="G63" s="14">
        <f t="shared" si="0"/>
        <v>38865</v>
      </c>
    </row>
    <row r="64" spans="2:7" ht="14.25">
      <c r="B64" s="12"/>
      <c r="C64" s="12"/>
      <c r="D64" s="13" t="s">
        <v>65</v>
      </c>
      <c r="E64" s="14">
        <v>231523</v>
      </c>
      <c r="F64" s="14">
        <v>358857</v>
      </c>
      <c r="G64" s="14">
        <f t="shared" si="0"/>
        <v>-127334</v>
      </c>
    </row>
    <row r="65" spans="2:7" ht="14.25">
      <c r="B65" s="12"/>
      <c r="C65" s="12"/>
      <c r="D65" s="13" t="s">
        <v>66</v>
      </c>
      <c r="E65" s="14">
        <v>180000</v>
      </c>
      <c r="F65" s="14">
        <v>90000</v>
      </c>
      <c r="G65" s="14">
        <f t="shared" si="0"/>
        <v>90000</v>
      </c>
    </row>
    <row r="66" spans="2:7" ht="14.25">
      <c r="B66" s="12"/>
      <c r="C66" s="12"/>
      <c r="D66" s="13" t="s">
        <v>67</v>
      </c>
      <c r="E66" s="14">
        <f>+E67+E68+E69+E70+E71+E72+E73+E74+E75+E76+E77+E78+E79+E80+E81+E82+E83+E84+E85</f>
        <v>13246220</v>
      </c>
      <c r="F66" s="14">
        <f>+F67+F68+F69+F70+F71+F72+F73+F74+F75+F76+F77+F78+F79+F80+F81+F82+F83+F84+F85</f>
        <v>12784804</v>
      </c>
      <c r="G66" s="14">
        <f t="shared" si="0"/>
        <v>461416</v>
      </c>
    </row>
    <row r="67" spans="2:7" ht="14.25">
      <c r="B67" s="12"/>
      <c r="C67" s="12"/>
      <c r="D67" s="13" t="s">
        <v>68</v>
      </c>
      <c r="E67" s="14">
        <v>1820282</v>
      </c>
      <c r="F67" s="14">
        <v>1333154</v>
      </c>
      <c r="G67" s="14">
        <f t="shared" si="0"/>
        <v>487128</v>
      </c>
    </row>
    <row r="68" spans="2:7" ht="14.25">
      <c r="B68" s="12"/>
      <c r="C68" s="12"/>
      <c r="D68" s="13" t="s">
        <v>69</v>
      </c>
      <c r="E68" s="14">
        <v>4980</v>
      </c>
      <c r="F68" s="14">
        <v>5360</v>
      </c>
      <c r="G68" s="14">
        <f t="shared" si="0"/>
        <v>-380</v>
      </c>
    </row>
    <row r="69" spans="2:7" ht="14.25">
      <c r="B69" s="12"/>
      <c r="C69" s="12"/>
      <c r="D69" s="13" t="s">
        <v>70</v>
      </c>
      <c r="E69" s="14">
        <v>477820</v>
      </c>
      <c r="F69" s="14">
        <v>296820</v>
      </c>
      <c r="G69" s="14">
        <f t="shared" si="0"/>
        <v>181000</v>
      </c>
    </row>
    <row r="70" spans="2:7" ht="14.25">
      <c r="B70" s="12"/>
      <c r="C70" s="12"/>
      <c r="D70" s="13" t="s">
        <v>71</v>
      </c>
      <c r="E70" s="14">
        <v>350718</v>
      </c>
      <c r="F70" s="14">
        <v>222620</v>
      </c>
      <c r="G70" s="14">
        <f t="shared" si="0"/>
        <v>128098</v>
      </c>
    </row>
    <row r="71" spans="2:7" ht="14.25">
      <c r="B71" s="12"/>
      <c r="C71" s="12"/>
      <c r="D71" s="13" t="s">
        <v>72</v>
      </c>
      <c r="E71" s="14">
        <v>400157</v>
      </c>
      <c r="F71" s="14">
        <v>431924</v>
      </c>
      <c r="G71" s="14">
        <f t="shared" ref="G71:G126" si="1">E71-F71</f>
        <v>-31767</v>
      </c>
    </row>
    <row r="72" spans="2:7" ht="14.25">
      <c r="B72" s="12"/>
      <c r="C72" s="12"/>
      <c r="D72" s="13" t="s">
        <v>60</v>
      </c>
      <c r="E72" s="14">
        <v>472644</v>
      </c>
      <c r="F72" s="14">
        <v>384596</v>
      </c>
      <c r="G72" s="14">
        <f t="shared" si="1"/>
        <v>88048</v>
      </c>
    </row>
    <row r="73" spans="2:7" ht="14.25">
      <c r="B73" s="12"/>
      <c r="C73" s="12"/>
      <c r="D73" s="13" t="s">
        <v>73</v>
      </c>
      <c r="E73" s="14">
        <v>417344</v>
      </c>
      <c r="F73" s="14">
        <v>489175</v>
      </c>
      <c r="G73" s="14">
        <f t="shared" si="1"/>
        <v>-71831</v>
      </c>
    </row>
    <row r="74" spans="2:7" ht="14.25">
      <c r="B74" s="12"/>
      <c r="C74" s="12"/>
      <c r="D74" s="13" t="s">
        <v>74</v>
      </c>
      <c r="E74" s="14">
        <v>664913</v>
      </c>
      <c r="F74" s="14">
        <v>785561</v>
      </c>
      <c r="G74" s="14">
        <f t="shared" si="1"/>
        <v>-120648</v>
      </c>
    </row>
    <row r="75" spans="2:7" ht="14.25">
      <c r="B75" s="12"/>
      <c r="C75" s="12"/>
      <c r="D75" s="13" t="s">
        <v>75</v>
      </c>
      <c r="E75" s="14">
        <v>3602</v>
      </c>
      <c r="F75" s="14">
        <v>2449</v>
      </c>
      <c r="G75" s="14">
        <f t="shared" si="1"/>
        <v>1153</v>
      </c>
    </row>
    <row r="76" spans="2:7" ht="14.25">
      <c r="B76" s="12"/>
      <c r="C76" s="12"/>
      <c r="D76" s="13" t="s">
        <v>76</v>
      </c>
      <c r="E76" s="14">
        <v>77990</v>
      </c>
      <c r="F76" s="14">
        <v>44990</v>
      </c>
      <c r="G76" s="14">
        <f t="shared" si="1"/>
        <v>33000</v>
      </c>
    </row>
    <row r="77" spans="2:7" ht="14.25">
      <c r="B77" s="12"/>
      <c r="C77" s="12"/>
      <c r="D77" s="13" t="s">
        <v>77</v>
      </c>
      <c r="E77" s="14">
        <v>1442565</v>
      </c>
      <c r="F77" s="14">
        <v>1416656</v>
      </c>
      <c r="G77" s="14">
        <f t="shared" si="1"/>
        <v>25909</v>
      </c>
    </row>
    <row r="78" spans="2:7" ht="14.25">
      <c r="B78" s="12"/>
      <c r="C78" s="12"/>
      <c r="D78" s="13" t="s">
        <v>78</v>
      </c>
      <c r="E78" s="14">
        <v>1229652</v>
      </c>
      <c r="F78" s="14">
        <v>1215888</v>
      </c>
      <c r="G78" s="14">
        <f t="shared" si="1"/>
        <v>13764</v>
      </c>
    </row>
    <row r="79" spans="2:7" ht="14.25">
      <c r="B79" s="12"/>
      <c r="C79" s="12"/>
      <c r="D79" s="13" t="s">
        <v>63</v>
      </c>
      <c r="E79" s="14">
        <v>2389023</v>
      </c>
      <c r="F79" s="14">
        <v>2390895</v>
      </c>
      <c r="G79" s="14">
        <f t="shared" si="1"/>
        <v>-1872</v>
      </c>
    </row>
    <row r="80" spans="2:7" ht="14.25">
      <c r="B80" s="12"/>
      <c r="C80" s="12"/>
      <c r="D80" s="13" t="s">
        <v>64</v>
      </c>
      <c r="E80" s="14">
        <v>675854</v>
      </c>
      <c r="F80" s="14">
        <v>1115210</v>
      </c>
      <c r="G80" s="14">
        <f t="shared" si="1"/>
        <v>-439356</v>
      </c>
    </row>
    <row r="81" spans="2:7" ht="14.25">
      <c r="B81" s="12"/>
      <c r="C81" s="12"/>
      <c r="D81" s="13" t="s">
        <v>79</v>
      </c>
      <c r="E81" s="14">
        <v>44700</v>
      </c>
      <c r="F81" s="14">
        <v>95450</v>
      </c>
      <c r="G81" s="14">
        <f t="shared" si="1"/>
        <v>-50750</v>
      </c>
    </row>
    <row r="82" spans="2:7" ht="14.25">
      <c r="B82" s="12"/>
      <c r="C82" s="12"/>
      <c r="D82" s="13" t="s">
        <v>80</v>
      </c>
      <c r="E82" s="14">
        <v>1939767</v>
      </c>
      <c r="F82" s="14">
        <v>1751656</v>
      </c>
      <c r="G82" s="14">
        <f t="shared" si="1"/>
        <v>188111</v>
      </c>
    </row>
    <row r="83" spans="2:7" ht="14.25">
      <c r="B83" s="12"/>
      <c r="C83" s="12"/>
      <c r="D83" s="13" t="s">
        <v>81</v>
      </c>
      <c r="E83" s="14">
        <v>47467</v>
      </c>
      <c r="F83" s="14">
        <v>58671</v>
      </c>
      <c r="G83" s="14">
        <f t="shared" si="1"/>
        <v>-11204</v>
      </c>
    </row>
    <row r="84" spans="2:7" ht="14.25">
      <c r="B84" s="12"/>
      <c r="C84" s="12"/>
      <c r="D84" s="13" t="s">
        <v>82</v>
      </c>
      <c r="E84" s="14">
        <v>467350</v>
      </c>
      <c r="F84" s="14">
        <v>433850</v>
      </c>
      <c r="G84" s="14">
        <f t="shared" si="1"/>
        <v>33500</v>
      </c>
    </row>
    <row r="85" spans="2:7" ht="14.25">
      <c r="B85" s="12"/>
      <c r="C85" s="12"/>
      <c r="D85" s="13" t="s">
        <v>66</v>
      </c>
      <c r="E85" s="14">
        <v>319392</v>
      </c>
      <c r="F85" s="14">
        <v>309879</v>
      </c>
      <c r="G85" s="14">
        <f t="shared" si="1"/>
        <v>9513</v>
      </c>
    </row>
    <row r="86" spans="2:7" ht="14.25">
      <c r="B86" s="12"/>
      <c r="C86" s="12"/>
      <c r="D86" s="13" t="s">
        <v>83</v>
      </c>
      <c r="E86" s="14"/>
      <c r="F86" s="14"/>
      <c r="G86" s="14">
        <f t="shared" si="1"/>
        <v>0</v>
      </c>
    </row>
    <row r="87" spans="2:7" ht="14.25">
      <c r="B87" s="12"/>
      <c r="C87" s="12"/>
      <c r="D87" s="13" t="s">
        <v>84</v>
      </c>
      <c r="E87" s="14">
        <v>39232157</v>
      </c>
      <c r="F87" s="14">
        <v>39596398</v>
      </c>
      <c r="G87" s="14">
        <f t="shared" si="1"/>
        <v>-364241</v>
      </c>
    </row>
    <row r="88" spans="2:7" ht="14.25">
      <c r="B88" s="12"/>
      <c r="C88" s="12"/>
      <c r="D88" s="13" t="s">
        <v>85</v>
      </c>
      <c r="E88" s="14">
        <v>-3533740</v>
      </c>
      <c r="F88" s="14">
        <v>-3595607</v>
      </c>
      <c r="G88" s="14">
        <f t="shared" si="1"/>
        <v>61867</v>
      </c>
    </row>
    <row r="89" spans="2:7" ht="14.25">
      <c r="B89" s="12"/>
      <c r="C89" s="12"/>
      <c r="D89" s="13" t="s">
        <v>86</v>
      </c>
      <c r="E89" s="14"/>
      <c r="F89" s="14"/>
      <c r="G89" s="14">
        <f t="shared" si="1"/>
        <v>0</v>
      </c>
    </row>
    <row r="90" spans="2:7" ht="14.25">
      <c r="B90" s="12"/>
      <c r="C90" s="15"/>
      <c r="D90" s="16" t="s">
        <v>87</v>
      </c>
      <c r="E90" s="17">
        <f>+E43+E52+E66+E86+E87+E88+E89</f>
        <v>311029399</v>
      </c>
      <c r="F90" s="17">
        <f>+F43+F52+F66+F86+F87+F88+F89</f>
        <v>296758220</v>
      </c>
      <c r="G90" s="17">
        <f t="shared" si="1"/>
        <v>14271179</v>
      </c>
    </row>
    <row r="91" spans="2:7" ht="14.25">
      <c r="B91" s="15"/>
      <c r="C91" s="18" t="s">
        <v>88</v>
      </c>
      <c r="D91" s="19"/>
      <c r="E91" s="20">
        <f xml:space="preserve"> +E42 - E90</f>
        <v>-15745737</v>
      </c>
      <c r="F91" s="20">
        <f xml:space="preserve"> +F42 - F90</f>
        <v>-1186862</v>
      </c>
      <c r="G91" s="20">
        <f t="shared" si="1"/>
        <v>-14558875</v>
      </c>
    </row>
    <row r="92" spans="2:7" ht="14.25">
      <c r="B92" s="9" t="s">
        <v>89</v>
      </c>
      <c r="C92" s="9" t="s">
        <v>9</v>
      </c>
      <c r="D92" s="13" t="s">
        <v>90</v>
      </c>
      <c r="E92" s="14">
        <v>10604</v>
      </c>
      <c r="F92" s="14">
        <v>10404</v>
      </c>
      <c r="G92" s="14">
        <f t="shared" si="1"/>
        <v>200</v>
      </c>
    </row>
    <row r="93" spans="2:7" ht="14.25">
      <c r="B93" s="12"/>
      <c r="C93" s="12"/>
      <c r="D93" s="13" t="s">
        <v>91</v>
      </c>
      <c r="E93" s="14">
        <f>+E94+E95+E96</f>
        <v>1511369</v>
      </c>
      <c r="F93" s="14">
        <f>+F94+F95+F96</f>
        <v>1449875</v>
      </c>
      <c r="G93" s="14">
        <f t="shared" si="1"/>
        <v>61494</v>
      </c>
    </row>
    <row r="94" spans="2:7" ht="14.25">
      <c r="B94" s="12"/>
      <c r="C94" s="12"/>
      <c r="D94" s="13" t="s">
        <v>92</v>
      </c>
      <c r="E94" s="14">
        <v>45000</v>
      </c>
      <c r="F94" s="14"/>
      <c r="G94" s="14">
        <f t="shared" si="1"/>
        <v>45000</v>
      </c>
    </row>
    <row r="95" spans="2:7" ht="14.25">
      <c r="B95" s="12"/>
      <c r="C95" s="12"/>
      <c r="D95" s="13" t="s">
        <v>93</v>
      </c>
      <c r="E95" s="14">
        <v>680125</v>
      </c>
      <c r="F95" s="14">
        <v>1238225</v>
      </c>
      <c r="G95" s="14">
        <f t="shared" si="1"/>
        <v>-558100</v>
      </c>
    </row>
    <row r="96" spans="2:7" ht="14.25">
      <c r="B96" s="12"/>
      <c r="C96" s="12"/>
      <c r="D96" s="13" t="s">
        <v>94</v>
      </c>
      <c r="E96" s="14">
        <v>786244</v>
      </c>
      <c r="F96" s="14">
        <v>211650</v>
      </c>
      <c r="G96" s="14">
        <f t="shared" si="1"/>
        <v>574594</v>
      </c>
    </row>
    <row r="97" spans="2:7" ht="14.25">
      <c r="B97" s="12"/>
      <c r="C97" s="15"/>
      <c r="D97" s="16" t="s">
        <v>95</v>
      </c>
      <c r="E97" s="17">
        <f>+E92+E93</f>
        <v>1521973</v>
      </c>
      <c r="F97" s="17">
        <f>+F92+F93</f>
        <v>1460279</v>
      </c>
      <c r="G97" s="17">
        <f t="shared" si="1"/>
        <v>61694</v>
      </c>
    </row>
    <row r="98" spans="2:7" ht="14.25">
      <c r="B98" s="12"/>
      <c r="C98" s="9" t="s">
        <v>43</v>
      </c>
      <c r="D98" s="13" t="s">
        <v>96</v>
      </c>
      <c r="E98" s="14">
        <v>3175960</v>
      </c>
      <c r="F98" s="14">
        <v>3414904</v>
      </c>
      <c r="G98" s="14">
        <f t="shared" si="1"/>
        <v>-238944</v>
      </c>
    </row>
    <row r="99" spans="2:7" ht="14.25">
      <c r="B99" s="12"/>
      <c r="C99" s="12"/>
      <c r="D99" s="13" t="s">
        <v>97</v>
      </c>
      <c r="E99" s="14">
        <f>+E100</f>
        <v>680125</v>
      </c>
      <c r="F99" s="14">
        <f>+F100</f>
        <v>1238225</v>
      </c>
      <c r="G99" s="14">
        <f t="shared" si="1"/>
        <v>-558100</v>
      </c>
    </row>
    <row r="100" spans="2:7" ht="14.25">
      <c r="B100" s="12"/>
      <c r="C100" s="12"/>
      <c r="D100" s="13" t="s">
        <v>98</v>
      </c>
      <c r="E100" s="14">
        <v>680125</v>
      </c>
      <c r="F100" s="14">
        <v>1238225</v>
      </c>
      <c r="G100" s="14">
        <f t="shared" si="1"/>
        <v>-558100</v>
      </c>
    </row>
    <row r="101" spans="2:7" ht="14.25">
      <c r="B101" s="12"/>
      <c r="C101" s="15"/>
      <c r="D101" s="16" t="s">
        <v>99</v>
      </c>
      <c r="E101" s="17">
        <f>+E98+E99</f>
        <v>3856085</v>
      </c>
      <c r="F101" s="17">
        <f>+F98+F99</f>
        <v>4653129</v>
      </c>
      <c r="G101" s="17">
        <f t="shared" si="1"/>
        <v>-797044</v>
      </c>
    </row>
    <row r="102" spans="2:7" ht="14.25">
      <c r="B102" s="15"/>
      <c r="C102" s="18" t="s">
        <v>100</v>
      </c>
      <c r="D102" s="21"/>
      <c r="E102" s="22">
        <f xml:space="preserve"> +E97 - E101</f>
        <v>-2334112</v>
      </c>
      <c r="F102" s="22">
        <f xml:space="preserve"> +F97 - F101</f>
        <v>-3192850</v>
      </c>
      <c r="G102" s="22">
        <f t="shared" si="1"/>
        <v>858738</v>
      </c>
    </row>
    <row r="103" spans="2:7" ht="14.25">
      <c r="B103" s="18" t="s">
        <v>101</v>
      </c>
      <c r="C103" s="23"/>
      <c r="D103" s="19"/>
      <c r="E103" s="20">
        <f xml:space="preserve"> +E91 +E102</f>
        <v>-18079849</v>
      </c>
      <c r="F103" s="20">
        <f xml:space="preserve"> +F91 +F102</f>
        <v>-4379712</v>
      </c>
      <c r="G103" s="20">
        <f t="shared" si="1"/>
        <v>-13700137</v>
      </c>
    </row>
    <row r="104" spans="2:7" ht="14.25">
      <c r="B104" s="9" t="s">
        <v>102</v>
      </c>
      <c r="C104" s="9" t="s">
        <v>9</v>
      </c>
      <c r="D104" s="13" t="s">
        <v>103</v>
      </c>
      <c r="E104" s="14">
        <f>+E105</f>
        <v>0</v>
      </c>
      <c r="F104" s="14">
        <f>+F105</f>
        <v>0</v>
      </c>
      <c r="G104" s="14">
        <f t="shared" si="1"/>
        <v>0</v>
      </c>
    </row>
    <row r="105" spans="2:7" ht="14.25">
      <c r="B105" s="12"/>
      <c r="C105" s="12"/>
      <c r="D105" s="13" t="s">
        <v>104</v>
      </c>
      <c r="E105" s="14"/>
      <c r="F105" s="14"/>
      <c r="G105" s="14">
        <f t="shared" si="1"/>
        <v>0</v>
      </c>
    </row>
    <row r="106" spans="2:7" ht="14.25">
      <c r="B106" s="12"/>
      <c r="C106" s="12"/>
      <c r="D106" s="13" t="s">
        <v>105</v>
      </c>
      <c r="E106" s="14">
        <f>+E107</f>
        <v>0</v>
      </c>
      <c r="F106" s="14">
        <f>+F107</f>
        <v>0</v>
      </c>
      <c r="G106" s="14">
        <f t="shared" si="1"/>
        <v>0</v>
      </c>
    </row>
    <row r="107" spans="2:7" ht="14.25">
      <c r="B107" s="12"/>
      <c r="C107" s="12"/>
      <c r="D107" s="13" t="s">
        <v>106</v>
      </c>
      <c r="E107" s="14"/>
      <c r="F107" s="14"/>
      <c r="G107" s="14">
        <f t="shared" si="1"/>
        <v>0</v>
      </c>
    </row>
    <row r="108" spans="2:7" ht="14.25">
      <c r="B108" s="12"/>
      <c r="C108" s="12"/>
      <c r="D108" s="13" t="s">
        <v>107</v>
      </c>
      <c r="E108" s="14"/>
      <c r="F108" s="14"/>
      <c r="G108" s="14">
        <f t="shared" si="1"/>
        <v>0</v>
      </c>
    </row>
    <row r="109" spans="2:7" ht="14.25">
      <c r="B109" s="12"/>
      <c r="C109" s="15"/>
      <c r="D109" s="16" t="s">
        <v>108</v>
      </c>
      <c r="E109" s="17">
        <f>+E104+E106+E108</f>
        <v>0</v>
      </c>
      <c r="F109" s="17">
        <f>+F104+F106+F108</f>
        <v>0</v>
      </c>
      <c r="G109" s="17">
        <f t="shared" si="1"/>
        <v>0</v>
      </c>
    </row>
    <row r="110" spans="2:7" ht="14.25">
      <c r="B110" s="12"/>
      <c r="C110" s="9" t="s">
        <v>43</v>
      </c>
      <c r="D110" s="13" t="s">
        <v>109</v>
      </c>
      <c r="E110" s="14">
        <f>+E111+E112</f>
        <v>3</v>
      </c>
      <c r="F110" s="14">
        <f>+F111+F112</f>
        <v>4</v>
      </c>
      <c r="G110" s="14">
        <f t="shared" si="1"/>
        <v>-1</v>
      </c>
    </row>
    <row r="111" spans="2:7" ht="14.25">
      <c r="B111" s="12"/>
      <c r="C111" s="12"/>
      <c r="D111" s="13" t="s">
        <v>110</v>
      </c>
      <c r="E111" s="14"/>
      <c r="F111" s="14"/>
      <c r="G111" s="14">
        <f t="shared" si="1"/>
        <v>0</v>
      </c>
    </row>
    <row r="112" spans="2:7" ht="14.25">
      <c r="B112" s="12"/>
      <c r="C112" s="12"/>
      <c r="D112" s="13" t="s">
        <v>111</v>
      </c>
      <c r="E112" s="14">
        <v>3</v>
      </c>
      <c r="F112" s="14">
        <v>4</v>
      </c>
      <c r="G112" s="14">
        <f t="shared" si="1"/>
        <v>-1</v>
      </c>
    </row>
    <row r="113" spans="2:7" ht="14.25">
      <c r="B113" s="12"/>
      <c r="C113" s="12"/>
      <c r="D113" s="13" t="s">
        <v>112</v>
      </c>
      <c r="E113" s="14"/>
      <c r="F113" s="14"/>
      <c r="G113" s="14">
        <f t="shared" si="1"/>
        <v>0</v>
      </c>
    </row>
    <row r="114" spans="2:7" ht="14.25">
      <c r="B114" s="12"/>
      <c r="C114" s="12"/>
      <c r="D114" s="13" t="s">
        <v>113</v>
      </c>
      <c r="E114" s="14"/>
      <c r="F114" s="14"/>
      <c r="G114" s="14">
        <f t="shared" si="1"/>
        <v>0</v>
      </c>
    </row>
    <row r="115" spans="2:7" ht="14.25">
      <c r="B115" s="12"/>
      <c r="C115" s="12"/>
      <c r="D115" s="13" t="s">
        <v>114</v>
      </c>
      <c r="E115" s="14"/>
      <c r="F115" s="14"/>
      <c r="G115" s="14">
        <f t="shared" si="1"/>
        <v>0</v>
      </c>
    </row>
    <row r="116" spans="2:7" ht="14.25">
      <c r="B116" s="12"/>
      <c r="C116" s="15"/>
      <c r="D116" s="16" t="s">
        <v>115</v>
      </c>
      <c r="E116" s="17">
        <f>+E110+E113+E114+E115</f>
        <v>3</v>
      </c>
      <c r="F116" s="17">
        <f>+F110+F113+F114+F115</f>
        <v>4</v>
      </c>
      <c r="G116" s="17">
        <f t="shared" si="1"/>
        <v>-1</v>
      </c>
    </row>
    <row r="117" spans="2:7" ht="14.25">
      <c r="B117" s="15"/>
      <c r="C117" s="24" t="s">
        <v>116</v>
      </c>
      <c r="D117" s="25"/>
      <c r="E117" s="26">
        <f xml:space="preserve"> +E109 - E116</f>
        <v>-3</v>
      </c>
      <c r="F117" s="26">
        <f xml:space="preserve"> +F109 - F116</f>
        <v>-4</v>
      </c>
      <c r="G117" s="26">
        <f t="shared" si="1"/>
        <v>1</v>
      </c>
    </row>
    <row r="118" spans="2:7" ht="14.25">
      <c r="B118" s="18" t="s">
        <v>117</v>
      </c>
      <c r="C118" s="27"/>
      <c r="D118" s="28"/>
      <c r="E118" s="29">
        <f xml:space="preserve"> +E103 +E117</f>
        <v>-18079852</v>
      </c>
      <c r="F118" s="29">
        <f xml:space="preserve"> +F103 +F117</f>
        <v>-4379716</v>
      </c>
      <c r="G118" s="29">
        <f t="shared" si="1"/>
        <v>-13700136</v>
      </c>
    </row>
    <row r="119" spans="2:7" ht="14.25">
      <c r="B119" s="30" t="s">
        <v>118</v>
      </c>
      <c r="C119" s="27" t="s">
        <v>119</v>
      </c>
      <c r="D119" s="28"/>
      <c r="E119" s="29">
        <v>747559646</v>
      </c>
      <c r="F119" s="29">
        <v>761939362</v>
      </c>
      <c r="G119" s="29">
        <f t="shared" si="1"/>
        <v>-14379716</v>
      </c>
    </row>
    <row r="120" spans="2:7" ht="14.25">
      <c r="B120" s="31"/>
      <c r="C120" s="27" t="s">
        <v>120</v>
      </c>
      <c r="D120" s="28"/>
      <c r="E120" s="29">
        <f xml:space="preserve"> +E118 +E119</f>
        <v>729479794</v>
      </c>
      <c r="F120" s="29">
        <f xml:space="preserve"> +F118 +F119</f>
        <v>757559646</v>
      </c>
      <c r="G120" s="29">
        <f t="shared" si="1"/>
        <v>-28079852</v>
      </c>
    </row>
    <row r="121" spans="2:7" ht="14.25">
      <c r="B121" s="31"/>
      <c r="C121" s="27" t="s">
        <v>121</v>
      </c>
      <c r="D121" s="28"/>
      <c r="E121" s="29"/>
      <c r="F121" s="29"/>
      <c r="G121" s="29">
        <f t="shared" si="1"/>
        <v>0</v>
      </c>
    </row>
    <row r="122" spans="2:7" ht="14.25">
      <c r="B122" s="31"/>
      <c r="C122" s="27" t="s">
        <v>122</v>
      </c>
      <c r="D122" s="28"/>
      <c r="E122" s="29"/>
      <c r="F122" s="29"/>
      <c r="G122" s="29">
        <f t="shared" si="1"/>
        <v>0</v>
      </c>
    </row>
    <row r="123" spans="2:7" ht="14.25">
      <c r="B123" s="31"/>
      <c r="C123" s="27" t="s">
        <v>123</v>
      </c>
      <c r="D123" s="28"/>
      <c r="E123" s="29">
        <f>+E124+E125</f>
        <v>0</v>
      </c>
      <c r="F123" s="29">
        <f>+F124+F125</f>
        <v>10000000</v>
      </c>
      <c r="G123" s="29">
        <f t="shared" si="1"/>
        <v>-10000000</v>
      </c>
    </row>
    <row r="124" spans="2:7" ht="14.25">
      <c r="B124" s="31"/>
      <c r="C124" s="32" t="s">
        <v>124</v>
      </c>
      <c r="D124" s="25"/>
      <c r="E124" s="26"/>
      <c r="F124" s="26">
        <v>10000000</v>
      </c>
      <c r="G124" s="26">
        <f t="shared" si="1"/>
        <v>-10000000</v>
      </c>
    </row>
    <row r="125" spans="2:7" ht="14.25">
      <c r="B125" s="31"/>
      <c r="C125" s="32" t="s">
        <v>125</v>
      </c>
      <c r="D125" s="25"/>
      <c r="E125" s="26"/>
      <c r="F125" s="26"/>
      <c r="G125" s="26">
        <f t="shared" si="1"/>
        <v>0</v>
      </c>
    </row>
    <row r="126" spans="2:7" ht="14.25">
      <c r="B126" s="33"/>
      <c r="C126" s="27" t="s">
        <v>126</v>
      </c>
      <c r="D126" s="28"/>
      <c r="E126" s="29">
        <f xml:space="preserve"> +E120 +E121 +E122 - E123</f>
        <v>729479794</v>
      </c>
      <c r="F126" s="29">
        <f xml:space="preserve"> +F120 +F121 +F122 - F123</f>
        <v>747559646</v>
      </c>
      <c r="G126" s="29">
        <f t="shared" si="1"/>
        <v>-18079852</v>
      </c>
    </row>
  </sheetData>
  <mergeCells count="13">
    <mergeCell ref="B119:B126"/>
    <mergeCell ref="B92:B102"/>
    <mergeCell ref="C92:C97"/>
    <mergeCell ref="C98:C101"/>
    <mergeCell ref="B104:B117"/>
    <mergeCell ref="C104:C109"/>
    <mergeCell ref="C110:C116"/>
    <mergeCell ref="B2:G2"/>
    <mergeCell ref="B3:G3"/>
    <mergeCell ref="B5:D5"/>
    <mergeCell ref="B6:B91"/>
    <mergeCell ref="C6:C42"/>
    <mergeCell ref="C43:C90"/>
  </mergeCells>
  <phoneticPr fontId="2"/>
  <pageMargins left="0.7" right="0.7" top="0.75" bottom="0.75" header="0.3" footer="0.3"/>
  <pageSetup paperSize="9" fitToHeight="0" orientation="portrait" r:id="rId1"/>
  <headerFooter>
    <oddHeader>&amp;L社会福祉法人　多度津福祉会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304B1-79AE-4E4E-80B7-C247611790C7}">
  <sheetPr>
    <pageSetUpPr fitToPage="1"/>
  </sheetPr>
  <dimension ref="B1:G126"/>
  <sheetViews>
    <sheetView showGridLines="0" tabSelected="1" workbookViewId="0"/>
  </sheetViews>
  <sheetFormatPr defaultRowHeight="13.5"/>
  <cols>
    <col min="1" max="3" width="2.875" customWidth="1"/>
    <col min="4" max="4" width="59.75" customWidth="1"/>
    <col min="5" max="7" width="20.75" customWidth="1"/>
  </cols>
  <sheetData>
    <row r="1" spans="2:7" ht="21">
      <c r="B1" s="1"/>
      <c r="C1" s="1"/>
      <c r="D1" s="1"/>
      <c r="E1" s="2"/>
      <c r="F1" s="2"/>
      <c r="G1" s="3" t="s">
        <v>0</v>
      </c>
    </row>
    <row r="2" spans="2:7" ht="21">
      <c r="B2" s="4" t="s">
        <v>127</v>
      </c>
      <c r="C2" s="4"/>
      <c r="D2" s="4"/>
      <c r="E2" s="4"/>
      <c r="F2" s="4"/>
      <c r="G2" s="4"/>
    </row>
    <row r="3" spans="2:7" ht="21">
      <c r="B3" s="5" t="s">
        <v>2</v>
      </c>
      <c r="C3" s="5"/>
      <c r="D3" s="5"/>
      <c r="E3" s="5"/>
      <c r="F3" s="5"/>
      <c r="G3" s="5"/>
    </row>
    <row r="4" spans="2:7" ht="15.75">
      <c r="B4" s="6"/>
      <c r="C4" s="6"/>
      <c r="D4" s="6"/>
      <c r="E4" s="6"/>
      <c r="F4" s="2"/>
      <c r="G4" s="6" t="s">
        <v>3</v>
      </c>
    </row>
    <row r="5" spans="2:7" ht="14.25">
      <c r="B5" s="7" t="s">
        <v>4</v>
      </c>
      <c r="C5" s="7"/>
      <c r="D5" s="7"/>
      <c r="E5" s="8" t="s">
        <v>5</v>
      </c>
      <c r="F5" s="8" t="s">
        <v>6</v>
      </c>
      <c r="G5" s="8" t="s">
        <v>7</v>
      </c>
    </row>
    <row r="6" spans="2:7" ht="14.25">
      <c r="B6" s="9" t="s">
        <v>8</v>
      </c>
      <c r="C6" s="9" t="s">
        <v>9</v>
      </c>
      <c r="D6" s="10" t="s">
        <v>10</v>
      </c>
      <c r="E6" s="11">
        <f>+E7+E11+E17+E20+E22+E26+E33</f>
        <v>253870796</v>
      </c>
      <c r="F6" s="11">
        <f>+F7+F11+F17+F20+F22+F26+F33</f>
        <v>255599522</v>
      </c>
      <c r="G6" s="11">
        <f>E6-F6</f>
        <v>-1728726</v>
      </c>
    </row>
    <row r="7" spans="2:7" ht="14.25">
      <c r="B7" s="12"/>
      <c r="C7" s="12"/>
      <c r="D7" s="13" t="s">
        <v>11</v>
      </c>
      <c r="E7" s="14">
        <f>+E8+E9+E10</f>
        <v>106189960</v>
      </c>
      <c r="F7" s="14">
        <f>+F8+F9+F10</f>
        <v>107961870</v>
      </c>
      <c r="G7" s="14">
        <f t="shared" ref="G7:G70" si="0">E7-F7</f>
        <v>-1771910</v>
      </c>
    </row>
    <row r="8" spans="2:7" ht="14.25">
      <c r="B8" s="12"/>
      <c r="C8" s="12"/>
      <c r="D8" s="13" t="s">
        <v>12</v>
      </c>
      <c r="E8" s="14">
        <v>95570964</v>
      </c>
      <c r="F8" s="14">
        <v>97165683</v>
      </c>
      <c r="G8" s="14">
        <f t="shared" si="0"/>
        <v>-1594719</v>
      </c>
    </row>
    <row r="9" spans="2:7" ht="14.25">
      <c r="B9" s="12"/>
      <c r="C9" s="12"/>
      <c r="D9" s="13" t="s">
        <v>13</v>
      </c>
      <c r="E9" s="14"/>
      <c r="F9" s="14">
        <v>243658</v>
      </c>
      <c r="G9" s="14">
        <f t="shared" si="0"/>
        <v>-243658</v>
      </c>
    </row>
    <row r="10" spans="2:7" ht="14.25">
      <c r="B10" s="12"/>
      <c r="C10" s="12"/>
      <c r="D10" s="13" t="s">
        <v>14</v>
      </c>
      <c r="E10" s="14">
        <v>10618996</v>
      </c>
      <c r="F10" s="14">
        <v>10552529</v>
      </c>
      <c r="G10" s="14">
        <f t="shared" si="0"/>
        <v>66467</v>
      </c>
    </row>
    <row r="11" spans="2:7" ht="14.25">
      <c r="B11" s="12"/>
      <c r="C11" s="12"/>
      <c r="D11" s="13" t="s">
        <v>15</v>
      </c>
      <c r="E11" s="14">
        <f>+E12+E13+E14+E15+E16</f>
        <v>72996810</v>
      </c>
      <c r="F11" s="14">
        <f>+F12+F13+F14+F15+F16</f>
        <v>77886900</v>
      </c>
      <c r="G11" s="14">
        <f t="shared" si="0"/>
        <v>-4890090</v>
      </c>
    </row>
    <row r="12" spans="2:7" ht="14.25">
      <c r="B12" s="12"/>
      <c r="C12" s="12"/>
      <c r="D12" s="13" t="s">
        <v>12</v>
      </c>
      <c r="E12" s="14">
        <v>65443609</v>
      </c>
      <c r="F12" s="14">
        <v>69736551</v>
      </c>
      <c r="G12" s="14">
        <f t="shared" si="0"/>
        <v>-4292942</v>
      </c>
    </row>
    <row r="13" spans="2:7" ht="14.25">
      <c r="B13" s="12"/>
      <c r="C13" s="12"/>
      <c r="D13" s="13" t="s">
        <v>16</v>
      </c>
      <c r="E13" s="14"/>
      <c r="F13" s="14">
        <v>24894</v>
      </c>
      <c r="G13" s="14">
        <f t="shared" si="0"/>
        <v>-24894</v>
      </c>
    </row>
    <row r="14" spans="2:7" ht="14.25">
      <c r="B14" s="12"/>
      <c r="C14" s="12"/>
      <c r="D14" s="13" t="s">
        <v>17</v>
      </c>
      <c r="E14" s="14"/>
      <c r="F14" s="14">
        <v>3082</v>
      </c>
      <c r="G14" s="14">
        <f t="shared" si="0"/>
        <v>-3082</v>
      </c>
    </row>
    <row r="15" spans="2:7" ht="14.25">
      <c r="B15" s="12"/>
      <c r="C15" s="12"/>
      <c r="D15" s="13" t="s">
        <v>18</v>
      </c>
      <c r="E15" s="14">
        <v>7553201</v>
      </c>
      <c r="F15" s="14">
        <v>8119607</v>
      </c>
      <c r="G15" s="14">
        <f t="shared" si="0"/>
        <v>-566406</v>
      </c>
    </row>
    <row r="16" spans="2:7" ht="14.25">
      <c r="B16" s="12"/>
      <c r="C16" s="12"/>
      <c r="D16" s="13" t="s">
        <v>19</v>
      </c>
      <c r="E16" s="14"/>
      <c r="F16" s="14">
        <v>2766</v>
      </c>
      <c r="G16" s="14">
        <f t="shared" si="0"/>
        <v>-2766</v>
      </c>
    </row>
    <row r="17" spans="2:7" ht="14.25">
      <c r="B17" s="12"/>
      <c r="C17" s="12"/>
      <c r="D17" s="13" t="s">
        <v>20</v>
      </c>
      <c r="E17" s="14">
        <f>+E18+E19</f>
        <v>28748680</v>
      </c>
      <c r="F17" s="14">
        <f>+F18+F19</f>
        <v>26123710</v>
      </c>
      <c r="G17" s="14">
        <f t="shared" si="0"/>
        <v>2624970</v>
      </c>
    </row>
    <row r="18" spans="2:7" ht="14.25">
      <c r="B18" s="12"/>
      <c r="C18" s="12"/>
      <c r="D18" s="13" t="s">
        <v>12</v>
      </c>
      <c r="E18" s="14">
        <v>25813336</v>
      </c>
      <c r="F18" s="14">
        <v>23079582</v>
      </c>
      <c r="G18" s="14">
        <f t="shared" si="0"/>
        <v>2733754</v>
      </c>
    </row>
    <row r="19" spans="2:7" ht="14.25">
      <c r="B19" s="12"/>
      <c r="C19" s="12"/>
      <c r="D19" s="13" t="s">
        <v>18</v>
      </c>
      <c r="E19" s="14">
        <v>2935344</v>
      </c>
      <c r="F19" s="14">
        <v>3044128</v>
      </c>
      <c r="G19" s="14">
        <f t="shared" si="0"/>
        <v>-108784</v>
      </c>
    </row>
    <row r="20" spans="2:7" ht="14.25">
      <c r="B20" s="12"/>
      <c r="C20" s="12"/>
      <c r="D20" s="13" t="s">
        <v>21</v>
      </c>
      <c r="E20" s="14">
        <f>+E21</f>
        <v>0</v>
      </c>
      <c r="F20" s="14">
        <f>+F21</f>
        <v>0</v>
      </c>
      <c r="G20" s="14">
        <f t="shared" si="0"/>
        <v>0</v>
      </c>
    </row>
    <row r="21" spans="2:7" ht="14.25">
      <c r="B21" s="12"/>
      <c r="C21" s="12"/>
      <c r="D21" s="13" t="s">
        <v>22</v>
      </c>
      <c r="E21" s="14"/>
      <c r="F21" s="14"/>
      <c r="G21" s="14">
        <f t="shared" si="0"/>
        <v>0</v>
      </c>
    </row>
    <row r="22" spans="2:7" ht="14.25">
      <c r="B22" s="12"/>
      <c r="C22" s="12"/>
      <c r="D22" s="13" t="s">
        <v>23</v>
      </c>
      <c r="E22" s="14">
        <f>+E23+E24+E25</f>
        <v>4881530</v>
      </c>
      <c r="F22" s="14">
        <f>+F23+F24+F25</f>
        <v>3958240</v>
      </c>
      <c r="G22" s="14">
        <f t="shared" si="0"/>
        <v>923290</v>
      </c>
    </row>
    <row r="23" spans="2:7" ht="14.25">
      <c r="B23" s="12"/>
      <c r="C23" s="12"/>
      <c r="D23" s="13" t="s">
        <v>24</v>
      </c>
      <c r="E23" s="14">
        <v>4281841</v>
      </c>
      <c r="F23" s="14">
        <v>3447108</v>
      </c>
      <c r="G23" s="14">
        <f t="shared" si="0"/>
        <v>834733</v>
      </c>
    </row>
    <row r="24" spans="2:7" ht="14.25">
      <c r="B24" s="12"/>
      <c r="C24" s="12"/>
      <c r="D24" s="13" t="s">
        <v>25</v>
      </c>
      <c r="E24" s="14"/>
      <c r="F24" s="14">
        <v>1887</v>
      </c>
      <c r="G24" s="14">
        <f t="shared" si="0"/>
        <v>-1887</v>
      </c>
    </row>
    <row r="25" spans="2:7" ht="14.25">
      <c r="B25" s="12"/>
      <c r="C25" s="12"/>
      <c r="D25" s="13" t="s">
        <v>26</v>
      </c>
      <c r="E25" s="14">
        <v>599689</v>
      </c>
      <c r="F25" s="14">
        <v>509245</v>
      </c>
      <c r="G25" s="14">
        <f t="shared" si="0"/>
        <v>90444</v>
      </c>
    </row>
    <row r="26" spans="2:7" ht="14.25">
      <c r="B26" s="12"/>
      <c r="C26" s="12"/>
      <c r="D26" s="13" t="s">
        <v>27</v>
      </c>
      <c r="E26" s="14">
        <f>+E27+E28+E29+E30+E31+E32</f>
        <v>38465627</v>
      </c>
      <c r="F26" s="14">
        <f>+F27+F28+F29+F30+F31+F32</f>
        <v>39043576</v>
      </c>
      <c r="G26" s="14">
        <f t="shared" si="0"/>
        <v>-577949</v>
      </c>
    </row>
    <row r="27" spans="2:7" ht="14.25">
      <c r="B27" s="12"/>
      <c r="C27" s="12"/>
      <c r="D27" s="13" t="s">
        <v>28</v>
      </c>
      <c r="E27" s="14"/>
      <c r="F27" s="14">
        <v>86286</v>
      </c>
      <c r="G27" s="14">
        <f t="shared" si="0"/>
        <v>-86286</v>
      </c>
    </row>
    <row r="28" spans="2:7" ht="14.25">
      <c r="B28" s="12"/>
      <c r="C28" s="12"/>
      <c r="D28" s="13" t="s">
        <v>29</v>
      </c>
      <c r="E28" s="14">
        <v>19993100</v>
      </c>
      <c r="F28" s="14">
        <v>18625560</v>
      </c>
      <c r="G28" s="14">
        <f t="shared" si="0"/>
        <v>1367540</v>
      </c>
    </row>
    <row r="29" spans="2:7" ht="14.25">
      <c r="B29" s="12"/>
      <c r="C29" s="12"/>
      <c r="D29" s="13" t="s">
        <v>30</v>
      </c>
      <c r="E29" s="14">
        <v>4486845</v>
      </c>
      <c r="F29" s="14">
        <v>6246120</v>
      </c>
      <c r="G29" s="14">
        <f t="shared" si="0"/>
        <v>-1759275</v>
      </c>
    </row>
    <row r="30" spans="2:7" ht="14.25">
      <c r="B30" s="12"/>
      <c r="C30" s="12"/>
      <c r="D30" s="13" t="s">
        <v>31</v>
      </c>
      <c r="E30" s="14">
        <v>7378237</v>
      </c>
      <c r="F30" s="14">
        <v>6956479</v>
      </c>
      <c r="G30" s="14">
        <f t="shared" si="0"/>
        <v>421758</v>
      </c>
    </row>
    <row r="31" spans="2:7" ht="14.25">
      <c r="B31" s="12"/>
      <c r="C31" s="12"/>
      <c r="D31" s="13" t="s">
        <v>32</v>
      </c>
      <c r="E31" s="14">
        <v>4499525</v>
      </c>
      <c r="F31" s="14">
        <v>5195891</v>
      </c>
      <c r="G31" s="14">
        <f t="shared" si="0"/>
        <v>-696366</v>
      </c>
    </row>
    <row r="32" spans="2:7" ht="14.25">
      <c r="B32" s="12"/>
      <c r="C32" s="12"/>
      <c r="D32" s="13" t="s">
        <v>33</v>
      </c>
      <c r="E32" s="14">
        <v>2107920</v>
      </c>
      <c r="F32" s="14">
        <v>1933240</v>
      </c>
      <c r="G32" s="14">
        <f t="shared" si="0"/>
        <v>174680</v>
      </c>
    </row>
    <row r="33" spans="2:7" ht="14.25">
      <c r="B33" s="12"/>
      <c r="C33" s="12"/>
      <c r="D33" s="13" t="s">
        <v>34</v>
      </c>
      <c r="E33" s="14">
        <f>+E34+E35+E36</f>
        <v>2588189</v>
      </c>
      <c r="F33" s="14">
        <f>+F34+F35+F36</f>
        <v>625226</v>
      </c>
      <c r="G33" s="14">
        <f t="shared" si="0"/>
        <v>1962963</v>
      </c>
    </row>
    <row r="34" spans="2:7" ht="14.25">
      <c r="B34" s="12"/>
      <c r="C34" s="12"/>
      <c r="D34" s="13" t="s">
        <v>35</v>
      </c>
      <c r="E34" s="14">
        <v>2538189</v>
      </c>
      <c r="F34" s="14">
        <v>563126</v>
      </c>
      <c r="G34" s="14">
        <f t="shared" si="0"/>
        <v>1975063</v>
      </c>
    </row>
    <row r="35" spans="2:7" ht="14.25">
      <c r="B35" s="12"/>
      <c r="C35" s="12"/>
      <c r="D35" s="13" t="s">
        <v>36</v>
      </c>
      <c r="E35" s="14">
        <v>50000</v>
      </c>
      <c r="F35" s="14">
        <v>50000</v>
      </c>
      <c r="G35" s="14">
        <f t="shared" si="0"/>
        <v>0</v>
      </c>
    </row>
    <row r="36" spans="2:7" ht="14.25">
      <c r="B36" s="12"/>
      <c r="C36" s="12"/>
      <c r="D36" s="13" t="s">
        <v>37</v>
      </c>
      <c r="E36" s="14"/>
      <c r="F36" s="14">
        <v>12100</v>
      </c>
      <c r="G36" s="14">
        <f t="shared" si="0"/>
        <v>-12100</v>
      </c>
    </row>
    <row r="37" spans="2:7" ht="14.25">
      <c r="B37" s="12"/>
      <c r="C37" s="12"/>
      <c r="D37" s="13" t="s">
        <v>38</v>
      </c>
      <c r="E37" s="14">
        <f>+E38</f>
        <v>13501770</v>
      </c>
      <c r="F37" s="14">
        <f>+F38</f>
        <v>12813295</v>
      </c>
      <c r="G37" s="14">
        <f t="shared" si="0"/>
        <v>688475</v>
      </c>
    </row>
    <row r="38" spans="2:7" ht="14.25">
      <c r="B38" s="12"/>
      <c r="C38" s="12"/>
      <c r="D38" s="13" t="s">
        <v>34</v>
      </c>
      <c r="E38" s="14">
        <f>+E39</f>
        <v>13501770</v>
      </c>
      <c r="F38" s="14">
        <f>+F39</f>
        <v>12813295</v>
      </c>
      <c r="G38" s="14">
        <f t="shared" si="0"/>
        <v>688475</v>
      </c>
    </row>
    <row r="39" spans="2:7" ht="14.25">
      <c r="B39" s="12"/>
      <c r="C39" s="12"/>
      <c r="D39" s="13" t="s">
        <v>39</v>
      </c>
      <c r="E39" s="14">
        <v>13501770</v>
      </c>
      <c r="F39" s="14">
        <v>12813295</v>
      </c>
      <c r="G39" s="14">
        <f t="shared" si="0"/>
        <v>688475</v>
      </c>
    </row>
    <row r="40" spans="2:7" ht="14.25">
      <c r="B40" s="12"/>
      <c r="C40" s="12"/>
      <c r="D40" s="13" t="s">
        <v>40</v>
      </c>
      <c r="E40" s="14">
        <v>200000</v>
      </c>
      <c r="F40" s="14">
        <v>150000</v>
      </c>
      <c r="G40" s="14">
        <f t="shared" si="0"/>
        <v>50000</v>
      </c>
    </row>
    <row r="41" spans="2:7" ht="14.25">
      <c r="B41" s="12"/>
      <c r="C41" s="12"/>
      <c r="D41" s="13" t="s">
        <v>41</v>
      </c>
      <c r="E41" s="14">
        <v>95389</v>
      </c>
      <c r="F41" s="14">
        <v>44120</v>
      </c>
      <c r="G41" s="14">
        <f t="shared" si="0"/>
        <v>51269</v>
      </c>
    </row>
    <row r="42" spans="2:7" ht="14.25">
      <c r="B42" s="12"/>
      <c r="C42" s="15"/>
      <c r="D42" s="16" t="s">
        <v>42</v>
      </c>
      <c r="E42" s="17">
        <f>+E6+E37+E40+E41</f>
        <v>267667955</v>
      </c>
      <c r="F42" s="17">
        <f>+F6+F37+F40+F41</f>
        <v>268606937</v>
      </c>
      <c r="G42" s="17">
        <f t="shared" si="0"/>
        <v>-938982</v>
      </c>
    </row>
    <row r="43" spans="2:7" ht="14.25">
      <c r="B43" s="12"/>
      <c r="C43" s="9" t="s">
        <v>43</v>
      </c>
      <c r="D43" s="13" t="s">
        <v>44</v>
      </c>
      <c r="E43" s="14">
        <f>+E44+E45+E46+E47+E48+E49+E50+E51</f>
        <v>206047292</v>
      </c>
      <c r="F43" s="14">
        <f>+F44+F45+F46+F47+F48+F49+F50+F51</f>
        <v>199563658</v>
      </c>
      <c r="G43" s="14">
        <f t="shared" si="0"/>
        <v>6483634</v>
      </c>
    </row>
    <row r="44" spans="2:7" ht="14.25">
      <c r="B44" s="12"/>
      <c r="C44" s="12"/>
      <c r="D44" s="13" t="s">
        <v>45</v>
      </c>
      <c r="E44" s="14"/>
      <c r="F44" s="14"/>
      <c r="G44" s="14">
        <f t="shared" si="0"/>
        <v>0</v>
      </c>
    </row>
    <row r="45" spans="2:7" ht="14.25">
      <c r="B45" s="12"/>
      <c r="C45" s="12"/>
      <c r="D45" s="13" t="s">
        <v>46</v>
      </c>
      <c r="E45" s="14">
        <v>121783177</v>
      </c>
      <c r="F45" s="14">
        <v>118915490</v>
      </c>
      <c r="G45" s="14">
        <f t="shared" si="0"/>
        <v>2867687</v>
      </c>
    </row>
    <row r="46" spans="2:7" ht="14.25">
      <c r="B46" s="12"/>
      <c r="C46" s="12"/>
      <c r="D46" s="13" t="s">
        <v>47</v>
      </c>
      <c r="E46" s="14">
        <v>20837019</v>
      </c>
      <c r="F46" s="14">
        <v>20417401</v>
      </c>
      <c r="G46" s="14">
        <f t="shared" si="0"/>
        <v>419618</v>
      </c>
    </row>
    <row r="47" spans="2:7" ht="14.25">
      <c r="B47" s="12"/>
      <c r="C47" s="12"/>
      <c r="D47" s="13" t="s">
        <v>48</v>
      </c>
      <c r="E47" s="14">
        <v>9504000</v>
      </c>
      <c r="F47" s="14">
        <v>9630000</v>
      </c>
      <c r="G47" s="14">
        <f t="shared" si="0"/>
        <v>-126000</v>
      </c>
    </row>
    <row r="48" spans="2:7" ht="14.25">
      <c r="B48" s="12"/>
      <c r="C48" s="12"/>
      <c r="D48" s="13" t="s">
        <v>49</v>
      </c>
      <c r="E48" s="14">
        <v>24209564</v>
      </c>
      <c r="F48" s="14">
        <v>21573236</v>
      </c>
      <c r="G48" s="14">
        <f t="shared" si="0"/>
        <v>2636328</v>
      </c>
    </row>
    <row r="49" spans="2:7" ht="14.25">
      <c r="B49" s="12"/>
      <c r="C49" s="12"/>
      <c r="D49" s="13" t="s">
        <v>50</v>
      </c>
      <c r="E49" s="14"/>
      <c r="F49" s="14"/>
      <c r="G49" s="14">
        <f t="shared" si="0"/>
        <v>0</v>
      </c>
    </row>
    <row r="50" spans="2:7" ht="14.25">
      <c r="B50" s="12"/>
      <c r="C50" s="12"/>
      <c r="D50" s="13" t="s">
        <v>51</v>
      </c>
      <c r="E50" s="14">
        <v>2810491</v>
      </c>
      <c r="F50" s="14">
        <v>2668230</v>
      </c>
      <c r="G50" s="14">
        <f t="shared" si="0"/>
        <v>142261</v>
      </c>
    </row>
    <row r="51" spans="2:7" ht="14.25">
      <c r="B51" s="12"/>
      <c r="C51" s="12"/>
      <c r="D51" s="13" t="s">
        <v>52</v>
      </c>
      <c r="E51" s="14">
        <v>26903041</v>
      </c>
      <c r="F51" s="14">
        <v>26359301</v>
      </c>
      <c r="G51" s="14">
        <f t="shared" si="0"/>
        <v>543740</v>
      </c>
    </row>
    <row r="52" spans="2:7" ht="14.25">
      <c r="B52" s="12"/>
      <c r="C52" s="12"/>
      <c r="D52" s="13" t="s">
        <v>53</v>
      </c>
      <c r="E52" s="14">
        <f>+E53+E54+E55+E56+E57+E58+E59+E60+E61+E62+E63+E64+E65</f>
        <v>45437702</v>
      </c>
      <c r="F52" s="14">
        <f>+F53+F54+F55+F56+F57+F58+F59+F60+F61+F62+F63+F64+F65</f>
        <v>42364879</v>
      </c>
      <c r="G52" s="14">
        <f t="shared" si="0"/>
        <v>3072823</v>
      </c>
    </row>
    <row r="53" spans="2:7" ht="14.25">
      <c r="B53" s="12"/>
      <c r="C53" s="12"/>
      <c r="D53" s="13" t="s">
        <v>54</v>
      </c>
      <c r="E53" s="14">
        <v>14764276</v>
      </c>
      <c r="F53" s="14">
        <v>14662170</v>
      </c>
      <c r="G53" s="14">
        <f t="shared" si="0"/>
        <v>102106</v>
      </c>
    </row>
    <row r="54" spans="2:7" ht="14.25">
      <c r="B54" s="12"/>
      <c r="C54" s="12"/>
      <c r="D54" s="13" t="s">
        <v>55</v>
      </c>
      <c r="E54" s="14">
        <v>2826286</v>
      </c>
      <c r="F54" s="14">
        <v>3049464</v>
      </c>
      <c r="G54" s="14">
        <f t="shared" si="0"/>
        <v>-223178</v>
      </c>
    </row>
    <row r="55" spans="2:7" ht="14.25">
      <c r="B55" s="12"/>
      <c r="C55" s="12"/>
      <c r="D55" s="13" t="s">
        <v>56</v>
      </c>
      <c r="E55" s="14">
        <v>1100158</v>
      </c>
      <c r="F55" s="14">
        <v>1077054</v>
      </c>
      <c r="G55" s="14">
        <f t="shared" si="0"/>
        <v>23104</v>
      </c>
    </row>
    <row r="56" spans="2:7" ht="14.25">
      <c r="B56" s="12"/>
      <c r="C56" s="12"/>
      <c r="D56" s="13" t="s">
        <v>57</v>
      </c>
      <c r="E56" s="14"/>
      <c r="F56" s="14">
        <v>1969</v>
      </c>
      <c r="G56" s="14">
        <f t="shared" si="0"/>
        <v>-1969</v>
      </c>
    </row>
    <row r="57" spans="2:7" ht="14.25">
      <c r="B57" s="12"/>
      <c r="C57" s="12"/>
      <c r="D57" s="13" t="s">
        <v>58</v>
      </c>
      <c r="E57" s="14">
        <v>449451</v>
      </c>
      <c r="F57" s="14">
        <v>386756</v>
      </c>
      <c r="G57" s="14">
        <f t="shared" si="0"/>
        <v>62695</v>
      </c>
    </row>
    <row r="58" spans="2:7" ht="14.25">
      <c r="B58" s="12"/>
      <c r="C58" s="12"/>
      <c r="D58" s="13" t="s">
        <v>59</v>
      </c>
      <c r="E58" s="14">
        <v>8518</v>
      </c>
      <c r="F58" s="14">
        <v>24339</v>
      </c>
      <c r="G58" s="14">
        <f t="shared" si="0"/>
        <v>-15821</v>
      </c>
    </row>
    <row r="59" spans="2:7" ht="14.25">
      <c r="B59" s="12"/>
      <c r="C59" s="12"/>
      <c r="D59" s="13" t="s">
        <v>60</v>
      </c>
      <c r="E59" s="14">
        <v>18313333</v>
      </c>
      <c r="F59" s="14">
        <v>15795305</v>
      </c>
      <c r="G59" s="14">
        <f t="shared" si="0"/>
        <v>2518028</v>
      </c>
    </row>
    <row r="60" spans="2:7" ht="14.25">
      <c r="B60" s="12"/>
      <c r="C60" s="12"/>
      <c r="D60" s="13" t="s">
        <v>61</v>
      </c>
      <c r="E60" s="14">
        <v>1926</v>
      </c>
      <c r="F60" s="14">
        <v>1854</v>
      </c>
      <c r="G60" s="14">
        <f t="shared" si="0"/>
        <v>72</v>
      </c>
    </row>
    <row r="61" spans="2:7" ht="14.25">
      <c r="B61" s="12"/>
      <c r="C61" s="12"/>
      <c r="D61" s="13" t="s">
        <v>62</v>
      </c>
      <c r="E61" s="14">
        <v>2191047</v>
      </c>
      <c r="F61" s="14">
        <v>1968344</v>
      </c>
      <c r="G61" s="14">
        <f t="shared" si="0"/>
        <v>222703</v>
      </c>
    </row>
    <row r="62" spans="2:7" ht="14.25">
      <c r="B62" s="12"/>
      <c r="C62" s="12"/>
      <c r="D62" s="13" t="s">
        <v>63</v>
      </c>
      <c r="E62" s="14">
        <v>531693</v>
      </c>
      <c r="F62" s="14">
        <v>524840</v>
      </c>
      <c r="G62" s="14">
        <f t="shared" si="0"/>
        <v>6853</v>
      </c>
    </row>
    <row r="63" spans="2:7" ht="14.25">
      <c r="B63" s="12"/>
      <c r="C63" s="12"/>
      <c r="D63" s="13" t="s">
        <v>64</v>
      </c>
      <c r="E63" s="14">
        <v>2195164</v>
      </c>
      <c r="F63" s="14">
        <v>2141664</v>
      </c>
      <c r="G63" s="14">
        <f t="shared" si="0"/>
        <v>53500</v>
      </c>
    </row>
    <row r="64" spans="2:7" ht="14.25">
      <c r="B64" s="12"/>
      <c r="C64" s="12"/>
      <c r="D64" s="13" t="s">
        <v>65</v>
      </c>
      <c r="E64" s="14">
        <v>2995850</v>
      </c>
      <c r="F64" s="14">
        <v>2701120</v>
      </c>
      <c r="G64" s="14">
        <f t="shared" si="0"/>
        <v>294730</v>
      </c>
    </row>
    <row r="65" spans="2:7" ht="14.25">
      <c r="B65" s="12"/>
      <c r="C65" s="12"/>
      <c r="D65" s="13" t="s">
        <v>66</v>
      </c>
      <c r="E65" s="14">
        <v>60000</v>
      </c>
      <c r="F65" s="14">
        <v>30000</v>
      </c>
      <c r="G65" s="14">
        <f t="shared" si="0"/>
        <v>30000</v>
      </c>
    </row>
    <row r="66" spans="2:7" ht="14.25">
      <c r="B66" s="12"/>
      <c r="C66" s="12"/>
      <c r="D66" s="13" t="s">
        <v>67</v>
      </c>
      <c r="E66" s="14">
        <f>+E67+E68+E69+E70+E71+E72+E73+E74+E75+E76+E77+E78+E79+E80+E81+E82+E83+E84+E85</f>
        <v>20667304</v>
      </c>
      <c r="F66" s="14">
        <f>+F67+F68+F69+F70+F71+F72+F73+F74+F75+F76+F77+F78+F79+F80+F81+F82+F83+F84+F85</f>
        <v>19086900</v>
      </c>
      <c r="G66" s="14">
        <f t="shared" si="0"/>
        <v>1580404</v>
      </c>
    </row>
    <row r="67" spans="2:7" ht="14.25">
      <c r="B67" s="12"/>
      <c r="C67" s="12"/>
      <c r="D67" s="13" t="s">
        <v>68</v>
      </c>
      <c r="E67" s="14">
        <v>2157338</v>
      </c>
      <c r="F67" s="14">
        <v>1410568</v>
      </c>
      <c r="G67" s="14">
        <f t="shared" si="0"/>
        <v>746770</v>
      </c>
    </row>
    <row r="68" spans="2:7" ht="14.25">
      <c r="B68" s="12"/>
      <c r="C68" s="12"/>
      <c r="D68" s="13" t="s">
        <v>69</v>
      </c>
      <c r="E68" s="14">
        <v>8110</v>
      </c>
      <c r="F68" s="14">
        <v>14310</v>
      </c>
      <c r="G68" s="14">
        <f t="shared" si="0"/>
        <v>-6200</v>
      </c>
    </row>
    <row r="69" spans="2:7" ht="14.25">
      <c r="B69" s="12"/>
      <c r="C69" s="12"/>
      <c r="D69" s="13" t="s">
        <v>70</v>
      </c>
      <c r="E69" s="14">
        <v>106116</v>
      </c>
      <c r="F69" s="14">
        <v>141200</v>
      </c>
      <c r="G69" s="14">
        <f t="shared" si="0"/>
        <v>-35084</v>
      </c>
    </row>
    <row r="70" spans="2:7" ht="14.25">
      <c r="B70" s="12"/>
      <c r="C70" s="12"/>
      <c r="D70" s="13" t="s">
        <v>71</v>
      </c>
      <c r="E70" s="14">
        <v>307145</v>
      </c>
      <c r="F70" s="14">
        <v>192497</v>
      </c>
      <c r="G70" s="14">
        <f t="shared" si="0"/>
        <v>114648</v>
      </c>
    </row>
    <row r="71" spans="2:7" ht="14.25">
      <c r="B71" s="12"/>
      <c r="C71" s="12"/>
      <c r="D71" s="13" t="s">
        <v>72</v>
      </c>
      <c r="E71" s="14">
        <v>391776</v>
      </c>
      <c r="F71" s="14">
        <v>595395</v>
      </c>
      <c r="G71" s="14">
        <f t="shared" ref="G71:G126" si="1">E71-F71</f>
        <v>-203619</v>
      </c>
    </row>
    <row r="72" spans="2:7" ht="14.25">
      <c r="B72" s="12"/>
      <c r="C72" s="12"/>
      <c r="D72" s="13" t="s">
        <v>60</v>
      </c>
      <c r="E72" s="14">
        <v>596122</v>
      </c>
      <c r="F72" s="14">
        <v>478860</v>
      </c>
      <c r="G72" s="14">
        <f t="shared" si="1"/>
        <v>117262</v>
      </c>
    </row>
    <row r="73" spans="2:7" ht="14.25">
      <c r="B73" s="12"/>
      <c r="C73" s="12"/>
      <c r="D73" s="13" t="s">
        <v>73</v>
      </c>
      <c r="E73" s="14">
        <v>1582412</v>
      </c>
      <c r="F73" s="14">
        <v>1324688</v>
      </c>
      <c r="G73" s="14">
        <f t="shared" si="1"/>
        <v>257724</v>
      </c>
    </row>
    <row r="74" spans="2:7" ht="14.25">
      <c r="B74" s="12"/>
      <c r="C74" s="12"/>
      <c r="D74" s="13" t="s">
        <v>74</v>
      </c>
      <c r="E74" s="14">
        <v>500175</v>
      </c>
      <c r="F74" s="14">
        <v>511159</v>
      </c>
      <c r="G74" s="14">
        <f t="shared" si="1"/>
        <v>-10984</v>
      </c>
    </row>
    <row r="75" spans="2:7" ht="14.25">
      <c r="B75" s="12"/>
      <c r="C75" s="12"/>
      <c r="D75" s="13" t="s">
        <v>75</v>
      </c>
      <c r="E75" s="14">
        <v>3601</v>
      </c>
      <c r="F75" s="14">
        <v>2447</v>
      </c>
      <c r="G75" s="14">
        <f t="shared" si="1"/>
        <v>1154</v>
      </c>
    </row>
    <row r="76" spans="2:7" ht="14.25">
      <c r="B76" s="12"/>
      <c r="C76" s="12"/>
      <c r="D76" s="13" t="s">
        <v>76</v>
      </c>
      <c r="E76" s="14">
        <v>33000</v>
      </c>
      <c r="F76" s="14"/>
      <c r="G76" s="14">
        <f t="shared" si="1"/>
        <v>33000</v>
      </c>
    </row>
    <row r="77" spans="2:7" ht="14.25">
      <c r="B77" s="12"/>
      <c r="C77" s="12"/>
      <c r="D77" s="13" t="s">
        <v>77</v>
      </c>
      <c r="E77" s="14">
        <v>9935498</v>
      </c>
      <c r="F77" s="14">
        <v>9501752</v>
      </c>
      <c r="G77" s="14">
        <f t="shared" si="1"/>
        <v>433746</v>
      </c>
    </row>
    <row r="78" spans="2:7" ht="14.25">
      <c r="B78" s="12"/>
      <c r="C78" s="12"/>
      <c r="D78" s="13" t="s">
        <v>78</v>
      </c>
      <c r="E78" s="14">
        <v>1043366</v>
      </c>
      <c r="F78" s="14">
        <v>1017707</v>
      </c>
      <c r="G78" s="14">
        <f t="shared" si="1"/>
        <v>25659</v>
      </c>
    </row>
    <row r="79" spans="2:7" ht="14.25">
      <c r="B79" s="12"/>
      <c r="C79" s="12"/>
      <c r="D79" s="13" t="s">
        <v>63</v>
      </c>
      <c r="E79" s="14">
        <v>987817</v>
      </c>
      <c r="F79" s="14">
        <v>937735</v>
      </c>
      <c r="G79" s="14">
        <f t="shared" si="1"/>
        <v>50082</v>
      </c>
    </row>
    <row r="80" spans="2:7" ht="14.25">
      <c r="B80" s="12"/>
      <c r="C80" s="12"/>
      <c r="D80" s="13" t="s">
        <v>64</v>
      </c>
      <c r="E80" s="14">
        <v>872367</v>
      </c>
      <c r="F80" s="14">
        <v>1267975</v>
      </c>
      <c r="G80" s="14">
        <f t="shared" si="1"/>
        <v>-395608</v>
      </c>
    </row>
    <row r="81" spans="2:7" ht="14.25">
      <c r="B81" s="12"/>
      <c r="C81" s="12"/>
      <c r="D81" s="13" t="s">
        <v>79</v>
      </c>
      <c r="E81" s="14">
        <v>235600</v>
      </c>
      <c r="F81" s="14">
        <v>109400</v>
      </c>
      <c r="G81" s="14">
        <f t="shared" si="1"/>
        <v>126200</v>
      </c>
    </row>
    <row r="82" spans="2:7" ht="14.25">
      <c r="B82" s="12"/>
      <c r="C82" s="12"/>
      <c r="D82" s="13" t="s">
        <v>80</v>
      </c>
      <c r="E82" s="14">
        <v>1294663</v>
      </c>
      <c r="F82" s="14">
        <v>993200</v>
      </c>
      <c r="G82" s="14">
        <f t="shared" si="1"/>
        <v>301463</v>
      </c>
    </row>
    <row r="83" spans="2:7" ht="14.25">
      <c r="B83" s="12"/>
      <c r="C83" s="12"/>
      <c r="D83" s="13" t="s">
        <v>81</v>
      </c>
      <c r="E83" s="14">
        <v>36289</v>
      </c>
      <c r="F83" s="14">
        <v>42371</v>
      </c>
      <c r="G83" s="14">
        <f t="shared" si="1"/>
        <v>-6082</v>
      </c>
    </row>
    <row r="84" spans="2:7" ht="14.25">
      <c r="B84" s="12"/>
      <c r="C84" s="12"/>
      <c r="D84" s="13" t="s">
        <v>82</v>
      </c>
      <c r="E84" s="14">
        <v>198050</v>
      </c>
      <c r="F84" s="14">
        <v>160550</v>
      </c>
      <c r="G84" s="14">
        <f t="shared" si="1"/>
        <v>37500</v>
      </c>
    </row>
    <row r="85" spans="2:7" ht="14.25">
      <c r="B85" s="12"/>
      <c r="C85" s="12"/>
      <c r="D85" s="13" t="s">
        <v>66</v>
      </c>
      <c r="E85" s="14">
        <v>377859</v>
      </c>
      <c r="F85" s="14">
        <v>385086</v>
      </c>
      <c r="G85" s="14">
        <f t="shared" si="1"/>
        <v>-7227</v>
      </c>
    </row>
    <row r="86" spans="2:7" ht="14.25">
      <c r="B86" s="12"/>
      <c r="C86" s="12"/>
      <c r="D86" s="13" t="s">
        <v>83</v>
      </c>
      <c r="E86" s="14">
        <v>103343</v>
      </c>
      <c r="F86" s="14">
        <v>41455</v>
      </c>
      <c r="G86" s="14">
        <f t="shared" si="1"/>
        <v>61888</v>
      </c>
    </row>
    <row r="87" spans="2:7" ht="14.25">
      <c r="B87" s="12"/>
      <c r="C87" s="12"/>
      <c r="D87" s="13" t="s">
        <v>84</v>
      </c>
      <c r="E87" s="14">
        <v>12610517</v>
      </c>
      <c r="F87" s="14">
        <v>12669279</v>
      </c>
      <c r="G87" s="14">
        <f t="shared" si="1"/>
        <v>-58762</v>
      </c>
    </row>
    <row r="88" spans="2:7" ht="14.25">
      <c r="B88" s="12"/>
      <c r="C88" s="12"/>
      <c r="D88" s="13" t="s">
        <v>85</v>
      </c>
      <c r="E88" s="14">
        <v>-5406009</v>
      </c>
      <c r="F88" s="14">
        <v>-5528127</v>
      </c>
      <c r="G88" s="14">
        <f t="shared" si="1"/>
        <v>122118</v>
      </c>
    </row>
    <row r="89" spans="2:7" ht="14.25">
      <c r="B89" s="12"/>
      <c r="C89" s="12"/>
      <c r="D89" s="13" t="s">
        <v>86</v>
      </c>
      <c r="E89" s="14"/>
      <c r="F89" s="14">
        <v>10000</v>
      </c>
      <c r="G89" s="14">
        <f t="shared" si="1"/>
        <v>-10000</v>
      </c>
    </row>
    <row r="90" spans="2:7" ht="14.25">
      <c r="B90" s="12"/>
      <c r="C90" s="15"/>
      <c r="D90" s="16" t="s">
        <v>87</v>
      </c>
      <c r="E90" s="17">
        <f>+E43+E52+E66+E86+E87+E88+E89</f>
        <v>279460149</v>
      </c>
      <c r="F90" s="17">
        <f>+F43+F52+F66+F86+F87+F88+F89</f>
        <v>268208044</v>
      </c>
      <c r="G90" s="17">
        <f t="shared" si="1"/>
        <v>11252105</v>
      </c>
    </row>
    <row r="91" spans="2:7" ht="14.25">
      <c r="B91" s="15"/>
      <c r="C91" s="18" t="s">
        <v>88</v>
      </c>
      <c r="D91" s="19"/>
      <c r="E91" s="20">
        <f xml:space="preserve"> +E42 - E90</f>
        <v>-11792194</v>
      </c>
      <c r="F91" s="20">
        <f xml:space="preserve"> +F42 - F90</f>
        <v>398893</v>
      </c>
      <c r="G91" s="20">
        <f t="shared" si="1"/>
        <v>-12191087</v>
      </c>
    </row>
    <row r="92" spans="2:7" ht="14.25">
      <c r="B92" s="9" t="s">
        <v>89</v>
      </c>
      <c r="C92" s="9" t="s">
        <v>9</v>
      </c>
      <c r="D92" s="13" t="s">
        <v>90</v>
      </c>
      <c r="E92" s="14">
        <v>3100</v>
      </c>
      <c r="F92" s="14">
        <v>2900</v>
      </c>
      <c r="G92" s="14">
        <f t="shared" si="1"/>
        <v>200</v>
      </c>
    </row>
    <row r="93" spans="2:7" ht="14.25">
      <c r="B93" s="12"/>
      <c r="C93" s="12"/>
      <c r="D93" s="13" t="s">
        <v>91</v>
      </c>
      <c r="E93" s="14">
        <f>+E94+E95+E96</f>
        <v>1882104</v>
      </c>
      <c r="F93" s="14">
        <f>+F94+F95+F96</f>
        <v>67825</v>
      </c>
      <c r="G93" s="14">
        <f t="shared" si="1"/>
        <v>1814279</v>
      </c>
    </row>
    <row r="94" spans="2:7" ht="14.25">
      <c r="B94" s="12"/>
      <c r="C94" s="12"/>
      <c r="D94" s="13" t="s">
        <v>92</v>
      </c>
      <c r="E94" s="14">
        <v>68000</v>
      </c>
      <c r="F94" s="14">
        <v>22000</v>
      </c>
      <c r="G94" s="14">
        <f t="shared" si="1"/>
        <v>46000</v>
      </c>
    </row>
    <row r="95" spans="2:7" ht="14.25">
      <c r="B95" s="12"/>
      <c r="C95" s="12"/>
      <c r="D95" s="13" t="s">
        <v>93</v>
      </c>
      <c r="E95" s="14"/>
      <c r="F95" s="14"/>
      <c r="G95" s="14">
        <f t="shared" si="1"/>
        <v>0</v>
      </c>
    </row>
    <row r="96" spans="2:7" ht="14.25">
      <c r="B96" s="12"/>
      <c r="C96" s="12"/>
      <c r="D96" s="13" t="s">
        <v>94</v>
      </c>
      <c r="E96" s="14">
        <v>1814104</v>
      </c>
      <c r="F96" s="14">
        <v>45825</v>
      </c>
      <c r="G96" s="14">
        <f t="shared" si="1"/>
        <v>1768279</v>
      </c>
    </row>
    <row r="97" spans="2:7" ht="14.25">
      <c r="B97" s="12"/>
      <c r="C97" s="15"/>
      <c r="D97" s="16" t="s">
        <v>95</v>
      </c>
      <c r="E97" s="17">
        <f>+E92+E93</f>
        <v>1885204</v>
      </c>
      <c r="F97" s="17">
        <f>+F92+F93</f>
        <v>70725</v>
      </c>
      <c r="G97" s="17">
        <f t="shared" si="1"/>
        <v>1814479</v>
      </c>
    </row>
    <row r="98" spans="2:7" ht="14.25">
      <c r="B98" s="12"/>
      <c r="C98" s="9" t="s">
        <v>43</v>
      </c>
      <c r="D98" s="13" t="s">
        <v>96</v>
      </c>
      <c r="E98" s="14"/>
      <c r="F98" s="14"/>
      <c r="G98" s="14">
        <f t="shared" si="1"/>
        <v>0</v>
      </c>
    </row>
    <row r="99" spans="2:7" ht="14.25">
      <c r="B99" s="12"/>
      <c r="C99" s="12"/>
      <c r="D99" s="13" t="s">
        <v>97</v>
      </c>
      <c r="E99" s="14">
        <f>+E100</f>
        <v>0</v>
      </c>
      <c r="F99" s="14">
        <f>+F100</f>
        <v>0</v>
      </c>
      <c r="G99" s="14">
        <f t="shared" si="1"/>
        <v>0</v>
      </c>
    </row>
    <row r="100" spans="2:7" ht="14.25">
      <c r="B100" s="12"/>
      <c r="C100" s="12"/>
      <c r="D100" s="13" t="s">
        <v>98</v>
      </c>
      <c r="E100" s="14"/>
      <c r="F100" s="14"/>
      <c r="G100" s="14">
        <f t="shared" si="1"/>
        <v>0</v>
      </c>
    </row>
    <row r="101" spans="2:7" ht="14.25">
      <c r="B101" s="12"/>
      <c r="C101" s="15"/>
      <c r="D101" s="16" t="s">
        <v>99</v>
      </c>
      <c r="E101" s="17">
        <f>+E98+E99</f>
        <v>0</v>
      </c>
      <c r="F101" s="17">
        <f>+F98+F99</f>
        <v>0</v>
      </c>
      <c r="G101" s="17">
        <f t="shared" si="1"/>
        <v>0</v>
      </c>
    </row>
    <row r="102" spans="2:7" ht="14.25">
      <c r="B102" s="15"/>
      <c r="C102" s="18" t="s">
        <v>100</v>
      </c>
      <c r="D102" s="21"/>
      <c r="E102" s="22">
        <f xml:space="preserve"> +E97 - E101</f>
        <v>1885204</v>
      </c>
      <c r="F102" s="22">
        <f xml:space="preserve"> +F97 - F101</f>
        <v>70725</v>
      </c>
      <c r="G102" s="22">
        <f t="shared" si="1"/>
        <v>1814479</v>
      </c>
    </row>
    <row r="103" spans="2:7" ht="14.25">
      <c r="B103" s="18" t="s">
        <v>101</v>
      </c>
      <c r="C103" s="23"/>
      <c r="D103" s="19"/>
      <c r="E103" s="20">
        <f xml:space="preserve"> +E91 +E102</f>
        <v>-9906990</v>
      </c>
      <c r="F103" s="20">
        <f xml:space="preserve"> +F91 +F102</f>
        <v>469618</v>
      </c>
      <c r="G103" s="20">
        <f t="shared" si="1"/>
        <v>-10376608</v>
      </c>
    </row>
    <row r="104" spans="2:7" ht="14.25">
      <c r="B104" s="9" t="s">
        <v>102</v>
      </c>
      <c r="C104" s="9" t="s">
        <v>9</v>
      </c>
      <c r="D104" s="13" t="s">
        <v>103</v>
      </c>
      <c r="E104" s="14">
        <f>+E105</f>
        <v>0</v>
      </c>
      <c r="F104" s="14">
        <f>+F105</f>
        <v>0</v>
      </c>
      <c r="G104" s="14">
        <f t="shared" si="1"/>
        <v>0</v>
      </c>
    </row>
    <row r="105" spans="2:7" ht="14.25">
      <c r="B105" s="12"/>
      <c r="C105" s="12"/>
      <c r="D105" s="13" t="s">
        <v>104</v>
      </c>
      <c r="E105" s="14"/>
      <c r="F105" s="14"/>
      <c r="G105" s="14">
        <f t="shared" si="1"/>
        <v>0</v>
      </c>
    </row>
    <row r="106" spans="2:7" ht="14.25">
      <c r="B106" s="12"/>
      <c r="C106" s="12"/>
      <c r="D106" s="13" t="s">
        <v>105</v>
      </c>
      <c r="E106" s="14">
        <f>+E107</f>
        <v>0</v>
      </c>
      <c r="F106" s="14">
        <f>+F107</f>
        <v>0</v>
      </c>
      <c r="G106" s="14">
        <f t="shared" si="1"/>
        <v>0</v>
      </c>
    </row>
    <row r="107" spans="2:7" ht="14.25">
      <c r="B107" s="12"/>
      <c r="C107" s="12"/>
      <c r="D107" s="13" t="s">
        <v>106</v>
      </c>
      <c r="E107" s="14"/>
      <c r="F107" s="14"/>
      <c r="G107" s="14">
        <f t="shared" si="1"/>
        <v>0</v>
      </c>
    </row>
    <row r="108" spans="2:7" ht="14.25">
      <c r="B108" s="12"/>
      <c r="C108" s="12"/>
      <c r="D108" s="13" t="s">
        <v>107</v>
      </c>
      <c r="E108" s="14"/>
      <c r="F108" s="14"/>
      <c r="G108" s="14">
        <f t="shared" si="1"/>
        <v>0</v>
      </c>
    </row>
    <row r="109" spans="2:7" ht="14.25">
      <c r="B109" s="12"/>
      <c r="C109" s="15"/>
      <c r="D109" s="16" t="s">
        <v>108</v>
      </c>
      <c r="E109" s="17">
        <f>+E104+E106+E108</f>
        <v>0</v>
      </c>
      <c r="F109" s="17">
        <f>+F104+F106+F108</f>
        <v>0</v>
      </c>
      <c r="G109" s="17">
        <f t="shared" si="1"/>
        <v>0</v>
      </c>
    </row>
    <row r="110" spans="2:7" ht="14.25">
      <c r="B110" s="12"/>
      <c r="C110" s="9" t="s">
        <v>43</v>
      </c>
      <c r="D110" s="13" t="s">
        <v>109</v>
      </c>
      <c r="E110" s="14">
        <f>+E111+E112</f>
        <v>0</v>
      </c>
      <c r="F110" s="14">
        <f>+F111+F112</f>
        <v>33428</v>
      </c>
      <c r="G110" s="14">
        <f t="shared" si="1"/>
        <v>-33428</v>
      </c>
    </row>
    <row r="111" spans="2:7" ht="14.25">
      <c r="B111" s="12"/>
      <c r="C111" s="12"/>
      <c r="D111" s="13" t="s">
        <v>110</v>
      </c>
      <c r="E111" s="14"/>
      <c r="F111" s="14"/>
      <c r="G111" s="14">
        <f t="shared" si="1"/>
        <v>0</v>
      </c>
    </row>
    <row r="112" spans="2:7" ht="14.25">
      <c r="B112" s="12"/>
      <c r="C112" s="12"/>
      <c r="D112" s="13" t="s">
        <v>111</v>
      </c>
      <c r="E112" s="14"/>
      <c r="F112" s="14">
        <v>33428</v>
      </c>
      <c r="G112" s="14">
        <f t="shared" si="1"/>
        <v>-33428</v>
      </c>
    </row>
    <row r="113" spans="2:7" ht="14.25">
      <c r="B113" s="12"/>
      <c r="C113" s="12"/>
      <c r="D113" s="13" t="s">
        <v>112</v>
      </c>
      <c r="E113" s="14"/>
      <c r="F113" s="14"/>
      <c r="G113" s="14">
        <f t="shared" si="1"/>
        <v>0</v>
      </c>
    </row>
    <row r="114" spans="2:7" ht="14.25">
      <c r="B114" s="12"/>
      <c r="C114" s="12"/>
      <c r="D114" s="13" t="s">
        <v>113</v>
      </c>
      <c r="E114" s="14"/>
      <c r="F114" s="14"/>
      <c r="G114" s="14">
        <f t="shared" si="1"/>
        <v>0</v>
      </c>
    </row>
    <row r="115" spans="2:7" ht="14.25">
      <c r="B115" s="12"/>
      <c r="C115" s="12"/>
      <c r="D115" s="13" t="s">
        <v>114</v>
      </c>
      <c r="E115" s="14"/>
      <c r="F115" s="14"/>
      <c r="G115" s="14">
        <f t="shared" si="1"/>
        <v>0</v>
      </c>
    </row>
    <row r="116" spans="2:7" ht="14.25">
      <c r="B116" s="12"/>
      <c r="C116" s="15"/>
      <c r="D116" s="16" t="s">
        <v>115</v>
      </c>
      <c r="E116" s="17">
        <f>+E110+E113+E114+E115</f>
        <v>0</v>
      </c>
      <c r="F116" s="17">
        <f>+F110+F113+F114+F115</f>
        <v>33428</v>
      </c>
      <c r="G116" s="17">
        <f t="shared" si="1"/>
        <v>-33428</v>
      </c>
    </row>
    <row r="117" spans="2:7" ht="14.25">
      <c r="B117" s="15"/>
      <c r="C117" s="24" t="s">
        <v>116</v>
      </c>
      <c r="D117" s="25"/>
      <c r="E117" s="26">
        <f xml:space="preserve"> +E109 - E116</f>
        <v>0</v>
      </c>
      <c r="F117" s="26">
        <f xml:space="preserve"> +F109 - F116</f>
        <v>-33428</v>
      </c>
      <c r="G117" s="26">
        <f t="shared" si="1"/>
        <v>33428</v>
      </c>
    </row>
    <row r="118" spans="2:7" ht="14.25">
      <c r="B118" s="18" t="s">
        <v>117</v>
      </c>
      <c r="C118" s="27"/>
      <c r="D118" s="28"/>
      <c r="E118" s="29">
        <f xml:space="preserve"> +E103 +E117</f>
        <v>-9906990</v>
      </c>
      <c r="F118" s="29">
        <f xml:space="preserve"> +F103 +F117</f>
        <v>436190</v>
      </c>
      <c r="G118" s="29">
        <f t="shared" si="1"/>
        <v>-10343180</v>
      </c>
    </row>
    <row r="119" spans="2:7" ht="14.25">
      <c r="B119" s="30" t="s">
        <v>118</v>
      </c>
      <c r="C119" s="27" t="s">
        <v>119</v>
      </c>
      <c r="D119" s="28"/>
      <c r="E119" s="29">
        <v>219943074</v>
      </c>
      <c r="F119" s="29">
        <v>229506884</v>
      </c>
      <c r="G119" s="29">
        <f t="shared" si="1"/>
        <v>-9563810</v>
      </c>
    </row>
    <row r="120" spans="2:7" ht="14.25">
      <c r="B120" s="31"/>
      <c r="C120" s="27" t="s">
        <v>120</v>
      </c>
      <c r="D120" s="28"/>
      <c r="E120" s="29">
        <f xml:space="preserve"> +E118 +E119</f>
        <v>210036084</v>
      </c>
      <c r="F120" s="29">
        <f xml:space="preserve"> +F118 +F119</f>
        <v>229943074</v>
      </c>
      <c r="G120" s="29">
        <f t="shared" si="1"/>
        <v>-19906990</v>
      </c>
    </row>
    <row r="121" spans="2:7" ht="14.25">
      <c r="B121" s="31"/>
      <c r="C121" s="27" t="s">
        <v>121</v>
      </c>
      <c r="D121" s="28"/>
      <c r="E121" s="29"/>
      <c r="F121" s="29"/>
      <c r="G121" s="29">
        <f t="shared" si="1"/>
        <v>0</v>
      </c>
    </row>
    <row r="122" spans="2:7" ht="14.25">
      <c r="B122" s="31"/>
      <c r="C122" s="27" t="s">
        <v>122</v>
      </c>
      <c r="D122" s="28"/>
      <c r="E122" s="29"/>
      <c r="F122" s="29"/>
      <c r="G122" s="29">
        <f t="shared" si="1"/>
        <v>0</v>
      </c>
    </row>
    <row r="123" spans="2:7" ht="14.25">
      <c r="B123" s="31"/>
      <c r="C123" s="27" t="s">
        <v>123</v>
      </c>
      <c r="D123" s="28"/>
      <c r="E123" s="29">
        <f>+E124+E125</f>
        <v>0</v>
      </c>
      <c r="F123" s="29">
        <f>+F124+F125</f>
        <v>10000000</v>
      </c>
      <c r="G123" s="29">
        <f t="shared" si="1"/>
        <v>-10000000</v>
      </c>
    </row>
    <row r="124" spans="2:7" ht="14.25">
      <c r="B124" s="31"/>
      <c r="C124" s="32" t="s">
        <v>124</v>
      </c>
      <c r="D124" s="25"/>
      <c r="E124" s="26"/>
      <c r="F124" s="26"/>
      <c r="G124" s="26">
        <f t="shared" si="1"/>
        <v>0</v>
      </c>
    </row>
    <row r="125" spans="2:7" ht="14.25">
      <c r="B125" s="31"/>
      <c r="C125" s="32" t="s">
        <v>125</v>
      </c>
      <c r="D125" s="25"/>
      <c r="E125" s="26"/>
      <c r="F125" s="26">
        <v>10000000</v>
      </c>
      <c r="G125" s="26">
        <f t="shared" si="1"/>
        <v>-10000000</v>
      </c>
    </row>
    <row r="126" spans="2:7" ht="14.25">
      <c r="B126" s="33"/>
      <c r="C126" s="27" t="s">
        <v>126</v>
      </c>
      <c r="D126" s="28"/>
      <c r="E126" s="29">
        <f xml:space="preserve"> +E120 +E121 +E122 - E123</f>
        <v>210036084</v>
      </c>
      <c r="F126" s="29">
        <f xml:space="preserve"> +F120 +F121 +F122 - F123</f>
        <v>219943074</v>
      </c>
      <c r="G126" s="29">
        <f t="shared" si="1"/>
        <v>-9906990</v>
      </c>
    </row>
  </sheetData>
  <mergeCells count="13">
    <mergeCell ref="B119:B126"/>
    <mergeCell ref="B92:B102"/>
    <mergeCell ref="C92:C97"/>
    <mergeCell ref="C98:C101"/>
    <mergeCell ref="B104:B117"/>
    <mergeCell ref="C104:C109"/>
    <mergeCell ref="C110:C116"/>
    <mergeCell ref="B2:G2"/>
    <mergeCell ref="B3:G3"/>
    <mergeCell ref="B5:D5"/>
    <mergeCell ref="B6:B91"/>
    <mergeCell ref="C6:C42"/>
    <mergeCell ref="C43:C90"/>
  </mergeCells>
  <phoneticPr fontId="2"/>
  <pageMargins left="0.7" right="0.7" top="0.75" bottom="0.75" header="0.3" footer="0.3"/>
  <pageSetup paperSize="9" fitToHeight="0" orientation="portrait" r:id="rId1"/>
  <headerFooter>
    <oddHeader>&amp;L社会福祉法人　多度津福祉会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A拠点</vt:lpstr>
      <vt:lpstr>B拠点</vt:lpstr>
      <vt:lpstr>A拠点!Print_Titles</vt:lpstr>
      <vt:lpstr>B拠点!Print_Titles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cp:lastModifiedBy>user3</cp:lastModifiedBy>
  <dcterms:created xsi:type="dcterms:W3CDTF">2023-05-23T03:26:43Z</dcterms:created>
  <dcterms:modified xsi:type="dcterms:W3CDTF">2023-05-23T03:26:44Z</dcterms:modified>
</cp:coreProperties>
</file>